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astal Mapping &amp; Sciences LLC\REF Tree Monitoring\Salvador\"/>
    </mc:Choice>
  </mc:AlternateContent>
  <xr:revisionPtr revIDLastSave="0" documentId="13_ncr:1_{E8F6E064-36D7-457D-B44F-2E90A99490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  <sheet name="2023 All" sheetId="2" r:id="rId2"/>
    <sheet name="2024" sheetId="3" r:id="rId3"/>
  </sheets>
  <calcPr calcId="191029"/>
</workbook>
</file>

<file path=xl/calcChain.xml><?xml version="1.0" encoding="utf-8"?>
<calcChain xmlns="http://schemas.openxmlformats.org/spreadsheetml/2006/main">
  <c r="L72" i="3" l="1"/>
  <c r="P67" i="3"/>
  <c r="N68" i="3"/>
  <c r="L68" i="3"/>
  <c r="N44" i="3"/>
  <c r="L44" i="3"/>
  <c r="P38" i="3"/>
  <c r="N39" i="3"/>
  <c r="L40" i="3"/>
  <c r="L15" i="3"/>
  <c r="P9" i="3"/>
  <c r="N10" i="3"/>
  <c r="L10" i="3"/>
  <c r="C3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2" i="2"/>
  <c r="H323" i="1"/>
  <c r="K59" i="1"/>
  <c r="K311" i="1"/>
  <c r="O311" i="1"/>
  <c r="M307" i="1"/>
  <c r="O305" i="1"/>
  <c r="K307" i="1"/>
  <c r="K287" i="1"/>
  <c r="M285" i="1"/>
  <c r="K285" i="1"/>
  <c r="O279" i="1"/>
  <c r="M281" i="1"/>
  <c r="K281" i="1"/>
  <c r="K254" i="1"/>
  <c r="Q249" i="1"/>
  <c r="M249" i="1"/>
  <c r="M244" i="1"/>
  <c r="K251" i="1"/>
  <c r="O243" i="1"/>
  <c r="Q244" i="1"/>
  <c r="K245" i="1"/>
  <c r="I244" i="1"/>
  <c r="I251" i="1"/>
  <c r="I258" i="1"/>
  <c r="I265" i="1"/>
  <c r="I271" i="1"/>
  <c r="K218" i="1"/>
  <c r="O215" i="1"/>
  <c r="Q209" i="1"/>
  <c r="K215" i="1"/>
  <c r="O209" i="1"/>
  <c r="M211" i="1"/>
  <c r="O205" i="1"/>
  <c r="M205" i="1"/>
  <c r="I321" i="1"/>
  <c r="I316" i="1"/>
  <c r="I312" i="1"/>
  <c r="I309" i="1"/>
  <c r="I306" i="1"/>
  <c r="I299" i="1"/>
  <c r="I293" i="1"/>
  <c r="I289" i="1"/>
  <c r="I284" i="1"/>
  <c r="I277" i="1"/>
  <c r="I235" i="1"/>
  <c r="I229" i="1"/>
  <c r="I220" i="1"/>
  <c r="I212" i="1"/>
  <c r="I205" i="1"/>
  <c r="I197" i="1"/>
  <c r="I192" i="1"/>
  <c r="I187" i="1"/>
  <c r="I183" i="1"/>
  <c r="I178" i="1"/>
  <c r="K108" i="1"/>
  <c r="H300" i="1"/>
  <c r="H272" i="1"/>
  <c r="H236" i="1"/>
  <c r="K211" i="1"/>
  <c r="K207" i="1"/>
  <c r="H199" i="1"/>
  <c r="O181" i="1"/>
  <c r="Q179" i="1"/>
  <c r="M179" i="1"/>
  <c r="K181" i="1"/>
  <c r="Q153" i="1"/>
  <c r="O154" i="1"/>
  <c r="M156" i="1"/>
  <c r="K156" i="1"/>
  <c r="Q129" i="1"/>
  <c r="O128" i="1"/>
  <c r="M130" i="1"/>
  <c r="K131" i="1"/>
  <c r="S102" i="1"/>
  <c r="Q102" i="1"/>
  <c r="O102" i="1"/>
  <c r="M104" i="1"/>
  <c r="K105" i="1"/>
  <c r="O79" i="1"/>
  <c r="Q81" i="1"/>
  <c r="M81" i="1"/>
  <c r="K83" i="1" s="1"/>
  <c r="K81" i="1"/>
  <c r="K57" i="1"/>
  <c r="M60" i="1"/>
  <c r="O60" i="1"/>
  <c r="M55" i="1"/>
  <c r="Q56" i="1"/>
  <c r="O33" i="1"/>
  <c r="M33" i="1"/>
  <c r="K33" i="1"/>
  <c r="M9" i="1"/>
  <c r="O11" i="1"/>
  <c r="K11" i="1"/>
  <c r="K183" i="1" l="1"/>
  <c r="K35" i="1"/>
  <c r="K158" i="1"/>
  <c r="K133" i="1"/>
  <c r="K13" i="1"/>
</calcChain>
</file>

<file path=xl/sharedStrings.xml><?xml version="1.0" encoding="utf-8"?>
<sst xmlns="http://schemas.openxmlformats.org/spreadsheetml/2006/main" count="1141" uniqueCount="137">
  <si>
    <t>Lake Salvador Wildlife Management Area</t>
  </si>
  <si>
    <t>Data is collected as Total cover as a percentage, and then the plants within the plot are calculated as 100% of the Total Cover.</t>
  </si>
  <si>
    <t>Plot name</t>
  </si>
  <si>
    <t>Latitude</t>
  </si>
  <si>
    <t>Longitude</t>
  </si>
  <si>
    <t>1 X 1 meter</t>
  </si>
  <si>
    <t>Total Cover ( %)</t>
  </si>
  <si>
    <t>Species (scientific name)</t>
  </si>
  <si>
    <t>Common name</t>
  </si>
  <si>
    <t>%  species cover</t>
  </si>
  <si>
    <t>PLOT 7</t>
  </si>
  <si>
    <t>Phargmites australis</t>
  </si>
  <si>
    <t>Roseau Cane</t>
  </si>
  <si>
    <t>Typha latifolia</t>
  </si>
  <si>
    <t>Broad-leaved Cattail</t>
  </si>
  <si>
    <t>Juncus effusus</t>
  </si>
  <si>
    <t>Needle rush</t>
  </si>
  <si>
    <t>Sagittaria lancifolia</t>
  </si>
  <si>
    <t>Bull-tongue</t>
  </si>
  <si>
    <t>Thelypetris palustris</t>
  </si>
  <si>
    <t>Southern Marsh Fern</t>
  </si>
  <si>
    <t>PLOT 6</t>
  </si>
  <si>
    <t>Spartina Patens</t>
  </si>
  <si>
    <t>Salt Meadow Cordgrass</t>
  </si>
  <si>
    <t>Polygonium punctatium</t>
  </si>
  <si>
    <t>Dotted smart-weed</t>
  </si>
  <si>
    <t>PLOT 8</t>
  </si>
  <si>
    <t>Hibiscus moscheutos</t>
  </si>
  <si>
    <t>Marsh mallow</t>
  </si>
  <si>
    <t>Schoenoplectus pungens</t>
  </si>
  <si>
    <t>Three square</t>
  </si>
  <si>
    <t>Ranunculus muricatus</t>
  </si>
  <si>
    <t>Butter cup</t>
  </si>
  <si>
    <t>Galium tinctorium</t>
  </si>
  <si>
    <t>Bedstraw</t>
  </si>
  <si>
    <t>Unknown vine</t>
  </si>
  <si>
    <t>PLot 9</t>
  </si>
  <si>
    <t>Myrica cerferia</t>
  </si>
  <si>
    <t>Wax myrtle</t>
  </si>
  <si>
    <t>PLot 10</t>
  </si>
  <si>
    <t>Marsh Mallow</t>
  </si>
  <si>
    <t>Chamaecrista fasciclata</t>
  </si>
  <si>
    <t>Partridge pea</t>
  </si>
  <si>
    <t>Rannuculs</t>
  </si>
  <si>
    <t>Buttercup</t>
  </si>
  <si>
    <t>Plot 5</t>
  </si>
  <si>
    <t>Galium aprean</t>
  </si>
  <si>
    <t>Acer rubrum</t>
  </si>
  <si>
    <t>Swamp Red Maple</t>
  </si>
  <si>
    <t>Roseau cane</t>
  </si>
  <si>
    <t>PLot 1</t>
  </si>
  <si>
    <t>Hydrocotyle umbellata</t>
  </si>
  <si>
    <t>Penny wort</t>
  </si>
  <si>
    <t>Thelpetris kunthii</t>
  </si>
  <si>
    <t>Shield Fern</t>
  </si>
  <si>
    <t>Taxodium distichium</t>
  </si>
  <si>
    <t>Bald Cypress</t>
  </si>
  <si>
    <t>Pllot 2</t>
  </si>
  <si>
    <t>Pennywort</t>
  </si>
  <si>
    <t>Plot 3</t>
  </si>
  <si>
    <t>Andropogon glomeratus</t>
  </si>
  <si>
    <t>Bushy Bluestem</t>
  </si>
  <si>
    <t>Hibiscus lasiocarpos</t>
  </si>
  <si>
    <t>Woolly rose mallow</t>
  </si>
  <si>
    <t>Alternanthera philoxeroides</t>
  </si>
  <si>
    <t>Alligatorweed</t>
  </si>
  <si>
    <t>Aster ericoides</t>
  </si>
  <si>
    <t>Frost aster</t>
  </si>
  <si>
    <t>Salvina minima</t>
  </si>
  <si>
    <t>Salvinia</t>
  </si>
  <si>
    <t>Lycopodium</t>
  </si>
  <si>
    <t>Sphagunum moss</t>
  </si>
  <si>
    <t>Smart weed</t>
  </si>
  <si>
    <t>Smartweed</t>
  </si>
  <si>
    <t>Plot 4</t>
  </si>
  <si>
    <t>Cyperus</t>
  </si>
  <si>
    <t xml:space="preserve"> Not Burned</t>
  </si>
  <si>
    <t>Spartina Alternaflora</t>
  </si>
  <si>
    <t>Smooth Cordgrass</t>
  </si>
  <si>
    <t>Juncus effusis</t>
  </si>
  <si>
    <t>Needle-rush</t>
  </si>
  <si>
    <t>Not Burned</t>
  </si>
  <si>
    <t>Panicum dichotomiflorum</t>
  </si>
  <si>
    <t>Fall panicum</t>
  </si>
  <si>
    <t>Galium aprine</t>
  </si>
  <si>
    <t>Plot 11</t>
  </si>
  <si>
    <t xml:space="preserve">Hydrocotyle umbellata	</t>
  </si>
  <si>
    <t>Bushy bluestem</t>
  </si>
  <si>
    <t>Unknown 1</t>
  </si>
  <si>
    <t>Plot 13</t>
  </si>
  <si>
    <t>Leersia oryzoides</t>
  </si>
  <si>
    <t>Eupatorium capillifolium</t>
  </si>
  <si>
    <t>Dog fennel</t>
  </si>
  <si>
    <t>Myrca cerferia</t>
  </si>
  <si>
    <t>Plot 7</t>
  </si>
  <si>
    <t>Plot 6</t>
  </si>
  <si>
    <t>Total</t>
  </si>
  <si>
    <t>Plot 8</t>
  </si>
  <si>
    <t>Plot 9</t>
  </si>
  <si>
    <t>Plot 10</t>
  </si>
  <si>
    <t>Plot 1</t>
  </si>
  <si>
    <t>Plot 2</t>
  </si>
  <si>
    <t>Total %</t>
  </si>
  <si>
    <t>Cyperus Sp.</t>
  </si>
  <si>
    <t>Cut grass</t>
  </si>
  <si>
    <t>Unknown</t>
  </si>
  <si>
    <t>Species (common name)</t>
  </si>
  <si>
    <t>% Coverage</t>
  </si>
  <si>
    <t>notes</t>
  </si>
  <si>
    <t>PLOT 2</t>
  </si>
  <si>
    <t>1 dead cypress</t>
  </si>
  <si>
    <t>Hydrocotol umbellata</t>
  </si>
  <si>
    <t>Penny Wort</t>
  </si>
  <si>
    <t>Cat tail</t>
  </si>
  <si>
    <t>Myrica ceferia</t>
  </si>
  <si>
    <t>Wax Myrtle</t>
  </si>
  <si>
    <t>Sesebania seba</t>
  </si>
  <si>
    <t>Rattle box</t>
  </si>
  <si>
    <t xml:space="preserve"> </t>
  </si>
  <si>
    <t>Black needle rush</t>
  </si>
  <si>
    <t>Hydrocotol</t>
  </si>
  <si>
    <t>PLOT 1</t>
  </si>
  <si>
    <t>Alternanethera philoxorides</t>
  </si>
  <si>
    <t>Alligator weed</t>
  </si>
  <si>
    <t>Schoenoplectus californicus</t>
  </si>
  <si>
    <t>Bull Rush</t>
  </si>
  <si>
    <t>Thylepetris kunthii</t>
  </si>
  <si>
    <t>Shield fern</t>
  </si>
  <si>
    <t>Taxodium distchium</t>
  </si>
  <si>
    <t>Acer drumudii</t>
  </si>
  <si>
    <t>Red Maple</t>
  </si>
  <si>
    <t>Myrica ceriferia</t>
  </si>
  <si>
    <t>Wax myrtel</t>
  </si>
  <si>
    <t>Rattlebox</t>
  </si>
  <si>
    <t>Pennwort</t>
  </si>
  <si>
    <t xml:space="preserve">  </t>
  </si>
  <si>
    <t>% Species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</si>
</sst>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</font>
    <font>
      <sz val="11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82B1B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5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3" borderId="0" xfId="0" applyFont="1" applyFill="1"/>
    <xf numFmtId="0" fontId="12" fillId="0" borderId="2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3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2" xfId="0" applyFont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9" fillId="4" borderId="0" xfId="0" applyFont="1" applyFill="1"/>
    <xf numFmtId="0" fontId="5" fillId="4" borderId="0" xfId="0" applyFont="1" applyFill="1"/>
    <xf numFmtId="0" fontId="9" fillId="5" borderId="0" xfId="0" applyFont="1" applyFill="1"/>
    <xf numFmtId="0" fontId="5" fillId="6" borderId="0" xfId="0" applyFont="1" applyFill="1"/>
    <xf numFmtId="0" fontId="5" fillId="7" borderId="0" xfId="0" applyFont="1" applyFill="1"/>
    <xf numFmtId="0" fontId="5" fillId="5" borderId="0" xfId="0" applyFont="1" applyFill="1"/>
    <xf numFmtId="0" fontId="9" fillId="7" borderId="0" xfId="0" applyFont="1" applyFill="1"/>
    <xf numFmtId="0" fontId="9" fillId="6" borderId="0" xfId="0" applyFont="1" applyFill="1"/>
    <xf numFmtId="0" fontId="5" fillId="3" borderId="0" xfId="0" applyFont="1" applyFill="1"/>
    <xf numFmtId="0" fontId="9" fillId="8" borderId="0" xfId="0" applyFont="1" applyFill="1"/>
    <xf numFmtId="0" fontId="5" fillId="8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9" borderId="0" xfId="0" applyFont="1" applyFill="1"/>
    <xf numFmtId="0" fontId="9" fillId="8" borderId="0" xfId="0" applyFont="1" applyFill="1" applyAlignment="1">
      <alignment horizontal="center"/>
    </xf>
    <xf numFmtId="0" fontId="0" fillId="9" borderId="0" xfId="0" applyFill="1"/>
    <xf numFmtId="0" fontId="9" fillId="9" borderId="0" xfId="0" applyFont="1" applyFill="1" applyAlignment="1">
      <alignment horizontal="center"/>
    </xf>
    <xf numFmtId="0" fontId="9" fillId="10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10" borderId="0" xfId="0" applyFill="1"/>
    <xf numFmtId="0" fontId="9" fillId="11" borderId="0" xfId="0" applyFont="1" applyFill="1"/>
    <xf numFmtId="0" fontId="0" fillId="11" borderId="0" xfId="0" applyFill="1"/>
    <xf numFmtId="164" fontId="0" fillId="0" borderId="0" xfId="0" applyNumberFormat="1"/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left"/>
    </xf>
    <xf numFmtId="0" fontId="0" fillId="0" borderId="19" xfId="0" applyBorder="1"/>
    <xf numFmtId="0" fontId="0" fillId="3" borderId="0" xfId="0" applyFill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/>
    <xf numFmtId="0" fontId="0" fillId="0" borderId="16" xfId="0" applyBorder="1"/>
    <xf numFmtId="0" fontId="5" fillId="0" borderId="0" xfId="0" applyFont="1" applyAlignment="1">
      <alignment horizontal="center" vertical="center"/>
    </xf>
    <xf numFmtId="0" fontId="12" fillId="0" borderId="14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/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4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1975A"/>
      <color rgb="FFFFFF99"/>
      <color rgb="FFC198E0"/>
      <color rgb="FF7F6000"/>
      <color rgb="FF5A8A39"/>
      <color rgb="FFB7B7B7"/>
      <color rgb="FF82B1B2"/>
      <color rgb="FF7030A0"/>
      <color rgb="FFFF00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'2023'!$J$5</c:f>
              <c:strCache>
                <c:ptCount val="1"/>
                <c:pt idx="0">
                  <c:v>Plot 7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4E3-4378-AF22-9F8E51C7894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E3-4378-AF22-9F8E51C789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4E3-4378-AF22-9F8E51C7894E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E3-4378-AF22-9F8E51C7894E}"/>
              </c:ext>
            </c:extLst>
          </c:dPt>
          <c:dPt>
            <c:idx val="4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E3-4378-AF22-9F8E51C7894E}"/>
              </c:ext>
            </c:extLst>
          </c:dPt>
          <c:dLbls>
            <c:dLbl>
              <c:idx val="1"/>
              <c:layout>
                <c:manualLayout>
                  <c:x val="6.5996283933068153E-2"/>
                  <c:y val="-0.141091649520297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E3-4378-AF22-9F8E51C7894E}"/>
                </c:ext>
              </c:extLst>
            </c:dLbl>
            <c:dLbl>
              <c:idx val="2"/>
              <c:layout>
                <c:manualLayout>
                  <c:x val="0.11499938775401554"/>
                  <c:y val="-1.13154155757140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E3-4378-AF22-9F8E51C7894E}"/>
                </c:ext>
              </c:extLst>
            </c:dLbl>
            <c:dLbl>
              <c:idx val="3"/>
              <c:layout>
                <c:manualLayout>
                  <c:x val="6.1969302518726739E-2"/>
                  <c:y val="9.85486568809606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E3-4378-AF22-9F8E51C7894E}"/>
                </c:ext>
              </c:extLst>
            </c:dLbl>
            <c:dLbl>
              <c:idx val="4"/>
              <c:layout>
                <c:manualLayout>
                  <c:x val="3.0993062986802055E-2"/>
                  <c:y val="0.114582689849507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3-4378-AF22-9F8E51C78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('2023'!$J$11,'2023'!$L$9,'2023'!$N$11,'2023'!$P$6,'2023'!$R$6)</c:f>
              <c:strCache>
                <c:ptCount val="5"/>
                <c:pt idx="0">
                  <c:v>Roseau Cane</c:v>
                </c:pt>
                <c:pt idx="1">
                  <c:v>Bull-tongue</c:v>
                </c:pt>
                <c:pt idx="2">
                  <c:v>Broad-leaved Cattail</c:v>
                </c:pt>
                <c:pt idx="3">
                  <c:v>Needle rush</c:v>
                </c:pt>
                <c:pt idx="4">
                  <c:v>Southern Marsh Fern</c:v>
                </c:pt>
              </c:strCache>
            </c:strRef>
          </c:cat>
          <c:val>
            <c:numRef>
              <c:f>('2023'!$K$11,'2023'!$M$9,'2023'!$O$11,'2023'!$Q$6,'2023'!$S$6)</c:f>
              <c:numCache>
                <c:formatCode>General</c:formatCode>
                <c:ptCount val="5"/>
                <c:pt idx="0">
                  <c:v>235</c:v>
                </c:pt>
                <c:pt idx="1">
                  <c:v>110</c:v>
                </c:pt>
                <c:pt idx="2">
                  <c:v>85</c:v>
                </c:pt>
                <c:pt idx="3">
                  <c:v>40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3-4378-AF22-9F8E51C789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81962811782763023"/>
          <c:w val="0.99729546991210272"/>
          <c:h val="0.17611627614128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1945294258973949"/>
          <c:h val="0.56123003081599487"/>
        </c:manualLayout>
      </c:layout>
      <c:pieChart>
        <c:varyColors val="1"/>
        <c:ser>
          <c:idx val="0"/>
          <c:order val="0"/>
          <c:tx>
            <c:strRef>
              <c:f>'2023'!$I$239</c:f>
              <c:strCache>
                <c:ptCount val="1"/>
                <c:pt idx="0">
                  <c:v>Plot 4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DE-4E10-ACB0-44977C473C72}"/>
              </c:ext>
            </c:extLst>
          </c:dPt>
          <c:dPt>
            <c:idx val="1"/>
            <c:bubble3D val="0"/>
            <c:spPr>
              <a:solidFill>
                <a:srgbClr val="82B1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DE-4E10-ACB0-44977C473C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DE-4E10-ACB0-44977C473C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DE-4E10-ACB0-44977C473C72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DE-4E10-ACB0-44977C473C72}"/>
              </c:ext>
            </c:extLst>
          </c:dPt>
          <c:dPt>
            <c:idx val="5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DE-4E10-ACB0-44977C473C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DE-4E10-ACB0-44977C473C72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DE-4E10-ACB0-44977C473C72}"/>
              </c:ext>
            </c:extLst>
          </c:dPt>
          <c:dPt>
            <c:idx val="8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0DE-4E10-ACB0-44977C473C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E8D-4A84-83C3-7A1DA5DD03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E8D-4A84-83C3-7A1DA5DD03EC}"/>
              </c:ext>
            </c:extLst>
          </c:dPt>
          <c:dPt>
            <c:idx val="1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E8D-4A84-83C3-7A1DA5DD03EC}"/>
              </c:ext>
            </c:extLst>
          </c:dPt>
          <c:dLbls>
            <c:dLbl>
              <c:idx val="0"/>
              <c:layout>
                <c:manualLayout>
                  <c:x val="-0.17504728695302915"/>
                  <c:y val="4.89028563678537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DE-4E10-ACB0-44977C473C72}"/>
                </c:ext>
              </c:extLst>
            </c:dLbl>
            <c:dLbl>
              <c:idx val="1"/>
              <c:layout>
                <c:manualLayout>
                  <c:x val="-0.10508202261603343"/>
                  <c:y val="-0.125350387645855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DE-4E10-ACB0-44977C473C72}"/>
                </c:ext>
              </c:extLst>
            </c:dLbl>
            <c:dLbl>
              <c:idx val="2"/>
              <c:layout>
                <c:manualLayout>
                  <c:x val="8.7617346062791521E-2"/>
                  <c:y val="-0.1135535506206940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DE-4E10-ACB0-44977C473C72}"/>
                </c:ext>
              </c:extLst>
            </c:dLbl>
            <c:dLbl>
              <c:idx val="3"/>
              <c:layout>
                <c:manualLayout>
                  <c:x val="0.1300603324670605"/>
                  <c:y val="-5.45414121314492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DE-4E10-ACB0-44977C473C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('2023'!$J$245,'2023'!$L$244,'2023'!$N$243,'2023'!$P$244,'2023'!$J$251,'2023'!$L$249,'2023'!$N$247,'2023'!$P$249,'2023'!$L$253:$L$256)</c:f>
              <c:strCache>
                <c:ptCount val="12"/>
                <c:pt idx="0">
                  <c:v>Salt Meadow Cordgrass</c:v>
                </c:pt>
                <c:pt idx="1">
                  <c:v>Fall panicum</c:v>
                </c:pt>
                <c:pt idx="2">
                  <c:v>Broad-leaved Cattail</c:v>
                </c:pt>
                <c:pt idx="3">
                  <c:v>Bull-tongue</c:v>
                </c:pt>
                <c:pt idx="4">
                  <c:v>Smart weed</c:v>
                </c:pt>
                <c:pt idx="5">
                  <c:v>Needle-rush</c:v>
                </c:pt>
                <c:pt idx="6">
                  <c:v>Three square</c:v>
                </c:pt>
                <c:pt idx="7">
                  <c:v>Pennywort</c:v>
                </c:pt>
                <c:pt idx="8">
                  <c:v>Smooth Cordgrass</c:v>
                </c:pt>
                <c:pt idx="9">
                  <c:v>Bedstraw</c:v>
                </c:pt>
                <c:pt idx="10">
                  <c:v>Cyperus Sp.</c:v>
                </c:pt>
                <c:pt idx="11">
                  <c:v>Southern Marsh Fern</c:v>
                </c:pt>
              </c:strCache>
            </c:strRef>
          </c:cat>
          <c:val>
            <c:numRef>
              <c:f>('2023'!$K$245,'2023'!$M$244,'2023'!$O$243,'2023'!$Q$244,'2023'!$K$251,'2023'!$M$249,'2023'!$O$247,'2023'!$Q$249,'2023'!$M$253:$M$256)</c:f>
              <c:numCache>
                <c:formatCode>General</c:formatCode>
                <c:ptCount val="12"/>
                <c:pt idx="0">
                  <c:v>165</c:v>
                </c:pt>
                <c:pt idx="1">
                  <c:v>75</c:v>
                </c:pt>
                <c:pt idx="2">
                  <c:v>70</c:v>
                </c:pt>
                <c:pt idx="3">
                  <c:v>55</c:v>
                </c:pt>
                <c:pt idx="4">
                  <c:v>40</c:v>
                </c:pt>
                <c:pt idx="5">
                  <c:v>40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0DE-4E10-ACB0-44977C473C72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194642840308E-3"/>
          <c:y val="0.72073916975404662"/>
          <c:w val="0.99729546991210272"/>
          <c:h val="0.27500516128962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'2023'!$I$275</c:f>
              <c:strCache>
                <c:ptCount val="1"/>
                <c:pt idx="0">
                  <c:v>Plot 11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EB-414F-8519-3B7CA98DC3A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EB-414F-8519-3B7CA98DC3AF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EB-414F-8519-3B7CA98DC3AF}"/>
              </c:ext>
            </c:extLst>
          </c:dPt>
          <c:dPt>
            <c:idx val="3"/>
            <c:bubble3D val="0"/>
            <c:spPr>
              <a:solidFill>
                <a:srgbClr val="82B1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EB-414F-8519-3B7CA98DC3AF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BEB-414F-8519-3B7CA98DC3AF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BEB-414F-8519-3B7CA98DC3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BEB-414F-8519-3B7CA98DC3A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BEB-414F-8519-3B7CA98DC3AF}"/>
              </c:ext>
            </c:extLst>
          </c:dPt>
          <c:dPt>
            <c:idx val="8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BEB-414F-8519-3B7CA98DC3AF}"/>
              </c:ext>
            </c:extLst>
          </c:dPt>
          <c:dLbls>
            <c:dLbl>
              <c:idx val="0"/>
              <c:layout>
                <c:manualLayout>
                  <c:x val="-0.17504735821065845"/>
                  <c:y val="-7.9294364343867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B-414F-8519-3B7CA98DC3AF}"/>
                </c:ext>
              </c:extLst>
            </c:dLbl>
            <c:dLbl>
              <c:idx val="1"/>
              <c:layout>
                <c:manualLayout>
                  <c:x val="0.1126050833081698"/>
                  <c:y val="-3.98856534127387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EB-414F-8519-3B7CA98DC3AF}"/>
                </c:ext>
              </c:extLst>
            </c:dLbl>
            <c:dLbl>
              <c:idx val="2"/>
              <c:layout>
                <c:manualLayout>
                  <c:x val="0.11684218466982296"/>
                  <c:y val="2.78440706066846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EB-414F-8519-3B7CA98DC3AF}"/>
                </c:ext>
              </c:extLst>
            </c:dLbl>
            <c:dLbl>
              <c:idx val="3"/>
              <c:layout>
                <c:manualLayout>
                  <c:x val="7.9266674418079802E-2"/>
                  <c:y val="5.6646697505118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EB-414F-8519-3B7CA98DC3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('2023'!$J$281,'2023'!$L$281,'2023'!$N$279,'2023'!$J$285,'2023'!$L$285,'2023'!$N$283:$N$286)</c:f>
              <c:strCache>
                <c:ptCount val="9"/>
                <c:pt idx="0">
                  <c:v>Salt Meadow Cordgrass</c:v>
                </c:pt>
                <c:pt idx="1">
                  <c:v>Bull-tongue</c:v>
                </c:pt>
                <c:pt idx="2">
                  <c:v>Southern Marsh Fern</c:v>
                </c:pt>
                <c:pt idx="3">
                  <c:v>Fall panicum</c:v>
                </c:pt>
                <c:pt idx="4">
                  <c:v>Pennywort</c:v>
                </c:pt>
                <c:pt idx="5">
                  <c:v>Bushy bluestem</c:v>
                </c:pt>
                <c:pt idx="6">
                  <c:v>Three square</c:v>
                </c:pt>
                <c:pt idx="7">
                  <c:v>Frost aster</c:v>
                </c:pt>
                <c:pt idx="8">
                  <c:v>Unknown</c:v>
                </c:pt>
              </c:strCache>
            </c:strRef>
          </c:cat>
          <c:val>
            <c:numRef>
              <c:f>('2023'!$K$281,'2023'!$M$281,'2023'!$O$279,'2023'!$K$285,'2023'!$M$285,'2023'!$O$283:$O$286)</c:f>
              <c:numCache>
                <c:formatCode>General</c:formatCode>
                <c:ptCount val="9"/>
                <c:pt idx="0">
                  <c:v>290</c:v>
                </c:pt>
                <c:pt idx="1">
                  <c:v>90</c:v>
                </c:pt>
                <c:pt idx="2">
                  <c:v>35</c:v>
                </c:pt>
                <c:pt idx="3">
                  <c:v>25</c:v>
                </c:pt>
                <c:pt idx="4">
                  <c:v>20</c:v>
                </c:pt>
                <c:pt idx="5">
                  <c:v>15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EB-414F-8519-3B7CA98DC3AF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'2023'!$I$303</c:f>
              <c:strCache>
                <c:ptCount val="1"/>
                <c:pt idx="0">
                  <c:v>Plot 13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39-4959-B071-89E40C921B2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39-4959-B071-89E40C921B2A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39-4959-B071-89E40C921B2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39-4959-B071-89E40C921B2A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39-4959-B071-89E40C921B2A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39-4959-B071-89E40C921B2A}"/>
              </c:ext>
            </c:extLst>
          </c:dPt>
          <c:dPt>
            <c:idx val="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839-4959-B071-89E40C921B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839-4959-B071-89E40C921B2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839-4959-B071-89E40C921B2A}"/>
              </c:ext>
            </c:extLst>
          </c:dPt>
          <c:dLbls>
            <c:dLbl>
              <c:idx val="0"/>
              <c:layout>
                <c:manualLayout>
                  <c:x val="-0.17504734401014505"/>
                  <c:y val="5.19300168156139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9-4959-B071-89E40C921B2A}"/>
                </c:ext>
              </c:extLst>
            </c:dLbl>
            <c:dLbl>
              <c:idx val="1"/>
              <c:layout>
                <c:manualLayout>
                  <c:x val="2.000633216495816E-2"/>
                  <c:y val="-0.137366679577531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39-4959-B071-89E40C921B2A}"/>
                </c:ext>
              </c:extLst>
            </c:dLbl>
            <c:dLbl>
              <c:idx val="2"/>
              <c:layout>
                <c:manualLayout>
                  <c:x val="0.12752666141510138"/>
                  <c:y val="-3.96427508643982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39-4959-B071-89E40C921B2A}"/>
                </c:ext>
              </c:extLst>
            </c:dLbl>
            <c:dLbl>
              <c:idx val="3"/>
              <c:layout>
                <c:manualLayout>
                  <c:x val="0.11488168133842558"/>
                  <c:y val="4.91481781510382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39-4959-B071-89E40C921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('2023'!$J$307,'2023'!$L$307,'2023'!$N$305,'2023'!$J$309,'2023'!$L$309,'2023'!$N$311,'2023'!$N$313)</c:f>
              <c:strCache>
                <c:ptCount val="7"/>
                <c:pt idx="0">
                  <c:v>Roseau Cane</c:v>
                </c:pt>
                <c:pt idx="1">
                  <c:v>Broad-leaved Cattail</c:v>
                </c:pt>
                <c:pt idx="2">
                  <c:v>Cut grass</c:v>
                </c:pt>
                <c:pt idx="3">
                  <c:v>Wax myrtle</c:v>
                </c:pt>
                <c:pt idx="4">
                  <c:v>Dog fennel</c:v>
                </c:pt>
                <c:pt idx="5">
                  <c:v>Needle-rush</c:v>
                </c:pt>
                <c:pt idx="6">
                  <c:v>Woolly rose mallow</c:v>
                </c:pt>
              </c:strCache>
            </c:strRef>
          </c:cat>
          <c:val>
            <c:numRef>
              <c:f>('2023'!$K$307,'2023'!$M$307,'2023'!$O$305,'2023'!$K$309,'2023'!$M$309,'2023'!$O$311,'2023'!$O$313)</c:f>
              <c:numCache>
                <c:formatCode>General</c:formatCode>
                <c:ptCount val="7"/>
                <c:pt idx="0">
                  <c:v>210</c:v>
                </c:pt>
                <c:pt idx="1">
                  <c:v>90</c:v>
                </c:pt>
                <c:pt idx="2">
                  <c:v>80</c:v>
                </c:pt>
                <c:pt idx="3">
                  <c:v>50</c:v>
                </c:pt>
                <c:pt idx="4">
                  <c:v>45</c:v>
                </c:pt>
                <c:pt idx="5">
                  <c:v>15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839-4959-B071-89E40C921B2A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93088654513899"/>
          <c:y val="4.3281661315135785E-2"/>
          <c:w val="0.57060008825849884"/>
          <c:h val="0.9186908366847117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13-4C81-B726-C2BB07C7C4A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13-4C81-B726-C2BB07C7C4A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013-4C81-B726-C2BB07C7C4AE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13-4C81-B726-C2BB07C7C4A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013-4C81-B726-C2BB07C7C4A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13-4C81-B726-C2BB07C7C4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CC-499B-A05C-82444B841CA2}"/>
              </c:ext>
            </c:extLst>
          </c:dPt>
          <c:dPt>
            <c:idx val="7"/>
            <c:bubble3D val="0"/>
            <c:spPr>
              <a:solidFill>
                <a:srgbClr val="82B1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013-4C81-B726-C2BB07C7C4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ECC-499B-A05C-82444B841CA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13-4C81-B726-C2BB07C7C4A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ECC-499B-A05C-82444B841CA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ECC-499B-A05C-82444B841CA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ECC-499B-A05C-82444B841CA2}"/>
              </c:ext>
            </c:extLst>
          </c:dPt>
          <c:dPt>
            <c:idx val="13"/>
            <c:bubble3D val="0"/>
            <c:spPr>
              <a:solidFill>
                <a:srgbClr val="F197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ECC-499B-A05C-82444B841CA2}"/>
              </c:ext>
            </c:extLst>
          </c:dPt>
          <c:dPt>
            <c:idx val="14"/>
            <c:bubble3D val="0"/>
            <c:spPr>
              <a:solidFill>
                <a:srgbClr val="B7B7B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ECC-499B-A05C-82444B841CA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ECC-499B-A05C-82444B841CA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ECC-499B-A05C-82444B841CA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ECC-499B-A05C-82444B841CA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ECC-499B-A05C-82444B841CA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ECC-499B-A05C-82444B841CA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ECC-499B-A05C-82444B841CA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ECC-499B-A05C-82444B841CA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ECC-499B-A05C-82444B841CA2}"/>
              </c:ext>
            </c:extLst>
          </c:dPt>
          <c:dPt>
            <c:idx val="23"/>
            <c:bubble3D val="0"/>
            <c:spPr>
              <a:solidFill>
                <a:srgbClr val="5A8A3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ECC-499B-A05C-82444B841CA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ECC-499B-A05C-82444B841CA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ECC-499B-A05C-82444B841CA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ECC-499B-A05C-82444B841CA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ECC-499B-A05C-82444B841CA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0ECC-499B-A05C-82444B841CA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0ECC-499B-A05C-82444B841CA2}"/>
              </c:ext>
            </c:extLst>
          </c:dPt>
          <c:dLbls>
            <c:delete val="1"/>
          </c:dLbls>
          <c:cat>
            <c:strRef>
              <c:f>'2023 All'!$A$2:$A$31</c:f>
              <c:strCache>
                <c:ptCount val="30"/>
                <c:pt idx="0">
                  <c:v>Salt Meadow Cordgrass</c:v>
                </c:pt>
                <c:pt idx="1">
                  <c:v>Bull-tongue</c:v>
                </c:pt>
                <c:pt idx="2">
                  <c:v>Roseau Cane</c:v>
                </c:pt>
                <c:pt idx="3">
                  <c:v>Broad-leaved Cattail</c:v>
                </c:pt>
                <c:pt idx="4">
                  <c:v>Wax myrtle</c:v>
                </c:pt>
                <c:pt idx="5">
                  <c:v>Pennywort</c:v>
                </c:pt>
                <c:pt idx="6">
                  <c:v>Southern Marsh Fern</c:v>
                </c:pt>
                <c:pt idx="7">
                  <c:v>Fall panicum</c:v>
                </c:pt>
                <c:pt idx="8">
                  <c:v>Needle-rush</c:v>
                </c:pt>
                <c:pt idx="9">
                  <c:v>Cut grass</c:v>
                </c:pt>
                <c:pt idx="10">
                  <c:v>Swamp Red Maple</c:v>
                </c:pt>
                <c:pt idx="11">
                  <c:v>Marsh Mallow</c:v>
                </c:pt>
                <c:pt idx="12">
                  <c:v>Smartweed</c:v>
                </c:pt>
                <c:pt idx="13">
                  <c:v>Three square</c:v>
                </c:pt>
                <c:pt idx="14">
                  <c:v>Bushy Bluestem</c:v>
                </c:pt>
                <c:pt idx="15">
                  <c:v>Dog fennel</c:v>
                </c:pt>
                <c:pt idx="16">
                  <c:v>Dotted smart-weed</c:v>
                </c:pt>
                <c:pt idx="17">
                  <c:v>Bedstraw</c:v>
                </c:pt>
                <c:pt idx="18">
                  <c:v>Partridge pea</c:v>
                </c:pt>
                <c:pt idx="19">
                  <c:v>Unknown vine</c:v>
                </c:pt>
                <c:pt idx="20">
                  <c:v>Woolly rose mallow</c:v>
                </c:pt>
                <c:pt idx="21">
                  <c:v>Frost aster</c:v>
                </c:pt>
                <c:pt idx="22">
                  <c:v>Bald Cypress</c:v>
                </c:pt>
                <c:pt idx="23">
                  <c:v>Shield Fern</c:v>
                </c:pt>
                <c:pt idx="24">
                  <c:v>Salvinia</c:v>
                </c:pt>
                <c:pt idx="25">
                  <c:v>Smooth Cordgrass</c:v>
                </c:pt>
                <c:pt idx="26">
                  <c:v>Alligatorweed</c:v>
                </c:pt>
                <c:pt idx="27">
                  <c:v>Cyperus Sp.</c:v>
                </c:pt>
                <c:pt idx="28">
                  <c:v>Sphagunum moss</c:v>
                </c:pt>
                <c:pt idx="29">
                  <c:v>Butter cup</c:v>
                </c:pt>
              </c:strCache>
            </c:strRef>
          </c:cat>
          <c:val>
            <c:numRef>
              <c:f>'2023 All'!$D$2:$D$31</c:f>
              <c:numCache>
                <c:formatCode>0.0%</c:formatCode>
                <c:ptCount val="30"/>
                <c:pt idx="0">
                  <c:v>0.37666666666666665</c:v>
                </c:pt>
                <c:pt idx="1">
                  <c:v>0.13733333333333334</c:v>
                </c:pt>
                <c:pt idx="2">
                  <c:v>0.13</c:v>
                </c:pt>
                <c:pt idx="3">
                  <c:v>0.12666666666666668</c:v>
                </c:pt>
                <c:pt idx="4">
                  <c:v>3.7499999999999999E-2</c:v>
                </c:pt>
                <c:pt idx="5">
                  <c:v>2.5833333333333333E-2</c:v>
                </c:pt>
                <c:pt idx="6">
                  <c:v>2.2499999999999999E-2</c:v>
                </c:pt>
                <c:pt idx="7">
                  <c:v>1.6666666666666666E-2</c:v>
                </c:pt>
                <c:pt idx="8">
                  <c:v>1.5833333333333335E-2</c:v>
                </c:pt>
                <c:pt idx="9">
                  <c:v>1.3333333333333334E-2</c:v>
                </c:pt>
                <c:pt idx="10">
                  <c:v>1.3333333333333334E-2</c:v>
                </c:pt>
                <c:pt idx="11">
                  <c:v>1.0833333333333334E-2</c:v>
                </c:pt>
                <c:pt idx="12">
                  <c:v>0.01</c:v>
                </c:pt>
                <c:pt idx="13">
                  <c:v>9.1666666666666667E-3</c:v>
                </c:pt>
                <c:pt idx="14">
                  <c:v>8.3333333333333332E-3</c:v>
                </c:pt>
                <c:pt idx="15">
                  <c:v>7.4999999999999997E-3</c:v>
                </c:pt>
                <c:pt idx="16">
                  <c:v>5.6666666666666671E-3</c:v>
                </c:pt>
                <c:pt idx="17">
                  <c:v>5.0000000000000001E-3</c:v>
                </c:pt>
                <c:pt idx="18">
                  <c:v>4.1666666666666666E-3</c:v>
                </c:pt>
                <c:pt idx="19">
                  <c:v>4.1666666666666666E-3</c:v>
                </c:pt>
                <c:pt idx="20">
                  <c:v>4.1666666666666666E-3</c:v>
                </c:pt>
                <c:pt idx="21">
                  <c:v>3.3333333333333335E-3</c:v>
                </c:pt>
                <c:pt idx="22">
                  <c:v>2.5000000000000001E-3</c:v>
                </c:pt>
                <c:pt idx="23">
                  <c:v>2.5000000000000001E-3</c:v>
                </c:pt>
                <c:pt idx="24">
                  <c:v>1.6666666666666668E-3</c:v>
                </c:pt>
                <c:pt idx="25">
                  <c:v>1.6666666666666668E-3</c:v>
                </c:pt>
                <c:pt idx="26">
                  <c:v>1.6666666666666668E-3</c:v>
                </c:pt>
                <c:pt idx="27">
                  <c:v>8.3333333333333339E-4</c:v>
                </c:pt>
                <c:pt idx="28">
                  <c:v>8.3333333333333339E-4</c:v>
                </c:pt>
                <c:pt idx="29">
                  <c:v>3.3333333333333332E-4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3-4C81-B726-C2BB07C7C4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67472021425249E-3"/>
          <c:y val="0"/>
          <c:w val="0.41908395181389974"/>
          <c:h val="0.98698371265286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'2024'!$K$4</c:f>
              <c:strCache>
                <c:ptCount val="1"/>
                <c:pt idx="0">
                  <c:v>Plot 2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BA-4A49-93CC-BC1F31D695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BA-4A49-93CC-BC1F31D695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BA-4A49-93CC-BC1F31D69520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BA-4A49-93CC-BC1F31D69520}"/>
              </c:ext>
            </c:extLst>
          </c:dPt>
          <c:dPt>
            <c:idx val="4"/>
            <c:bubble3D val="0"/>
            <c:spPr>
              <a:solidFill>
                <a:srgbClr val="82B1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BA-4A49-93CC-BC1F31D69520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BA-4A49-93CC-BC1F31D69520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BA-4A49-93CC-BC1F31D69520}"/>
              </c:ext>
            </c:extLst>
          </c:dPt>
          <c:dPt>
            <c:idx val="7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BA-4A49-93CC-BC1F31D69520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2BA-4A49-93CC-BC1F31D69520}"/>
              </c:ext>
            </c:extLst>
          </c:dPt>
          <c:dLbls>
            <c:dLbl>
              <c:idx val="0"/>
              <c:layout>
                <c:manualLayout>
                  <c:x val="-0.19480042368070277"/>
                  <c:y val="4.84078020047997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A-4A49-93CC-BC1F31D69520}"/>
                </c:ext>
              </c:extLst>
            </c:dLbl>
            <c:dLbl>
              <c:idx val="1"/>
              <c:layout>
                <c:manualLayout>
                  <c:x val="6.0279623042381998E-2"/>
                  <c:y val="-0.163750821181339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BA-4A49-93CC-BC1F31D69520}"/>
                </c:ext>
              </c:extLst>
            </c:dLbl>
            <c:dLbl>
              <c:idx val="2"/>
              <c:layout>
                <c:manualLayout>
                  <c:x val="0.16372708368004951"/>
                  <c:y val="7.97439701827373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BA-4A49-93CC-BC1F31D69520}"/>
                </c:ext>
              </c:extLst>
            </c:dLbl>
            <c:dLbl>
              <c:idx val="3"/>
              <c:layout>
                <c:manualLayout>
                  <c:x val="9.5391616908032939E-2"/>
                  <c:y val="8.8790371956042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BA-4A49-93CC-BC1F31D69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('2024'!$K$10,'2024'!$M$10,'2024'!$O$9,'2024'!$K$15,'2024'!$M$15,'2024'!$M$14,'2024'!$M$13,'2024'!$M$12)</c:f>
              <c:strCache>
                <c:ptCount val="8"/>
                <c:pt idx="0">
                  <c:v>Salt Meadow Cordgrass</c:v>
                </c:pt>
                <c:pt idx="1">
                  <c:v>Roseau Cane</c:v>
                </c:pt>
                <c:pt idx="2">
                  <c:v>Bull-tongue</c:v>
                </c:pt>
                <c:pt idx="3">
                  <c:v>Pennywort</c:v>
                </c:pt>
                <c:pt idx="4">
                  <c:v>Needle-rush</c:v>
                </c:pt>
                <c:pt idx="5">
                  <c:v>Rattlebox</c:v>
                </c:pt>
                <c:pt idx="6">
                  <c:v>Wax Myrtle</c:v>
                </c:pt>
                <c:pt idx="7">
                  <c:v>Broad-leaved Cattail</c:v>
                </c:pt>
              </c:strCache>
            </c:strRef>
          </c:cat>
          <c:val>
            <c:numRef>
              <c:f>('2024'!$L$10,'2024'!$N$10,'2024'!$P$9,'2024'!$L$15,'2024'!$N$15,'2024'!$N$14,'2024'!$N$13,'2024'!$N$12)</c:f>
              <c:numCache>
                <c:formatCode>General</c:formatCode>
                <c:ptCount val="8"/>
                <c:pt idx="0">
                  <c:v>175</c:v>
                </c:pt>
                <c:pt idx="1">
                  <c:v>175</c:v>
                </c:pt>
                <c:pt idx="2">
                  <c:v>70</c:v>
                </c:pt>
                <c:pt idx="3">
                  <c:v>35</c:v>
                </c:pt>
                <c:pt idx="4">
                  <c:v>15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2BA-4A49-93CC-BC1F31D69520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'2024'!$K$34</c:f>
              <c:strCache>
                <c:ptCount val="1"/>
                <c:pt idx="0">
                  <c:v>Plot 1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A0A-4246-9905-F42C328A10B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A0A-4246-9905-F42C328A10BC}"/>
              </c:ext>
            </c:extLst>
          </c:dPt>
          <c:dPt>
            <c:idx val="2"/>
            <c:bubble3D val="0"/>
            <c:spPr>
              <a:solidFill>
                <a:srgbClr val="B7B7B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A0A-4246-9905-F42C328A10BC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A0A-4246-9905-F42C328A10BC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A0A-4246-9905-F42C328A10B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A0A-4246-9905-F42C328A10BC}"/>
              </c:ext>
            </c:extLst>
          </c:dPt>
          <c:dPt>
            <c:idx val="6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A0A-4246-9905-F42C328A10B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1F-448F-8170-C8ED011171D9}"/>
              </c:ext>
            </c:extLst>
          </c:dPt>
          <c:dPt>
            <c:idx val="8"/>
            <c:bubble3D val="0"/>
            <c:spPr>
              <a:solidFill>
                <a:srgbClr val="7F6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A0A-4246-9905-F42C328A10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('2024'!$K$40,'2024'!$M$39,'2024'!$O$38,'2024'!$K$44,'2024'!$M$44,'2024'!$O$43,'2024'!$O$45,'2024'!$O$42,'2024'!$O$44)</c:f>
              <c:strCache>
                <c:ptCount val="9"/>
                <c:pt idx="0">
                  <c:v>Salt Meadow Cordgrass</c:v>
                </c:pt>
                <c:pt idx="1">
                  <c:v>Bull-tongue</c:v>
                </c:pt>
                <c:pt idx="2">
                  <c:v>Bushy Bluestem</c:v>
                </c:pt>
                <c:pt idx="3">
                  <c:v>Roseau Cane</c:v>
                </c:pt>
                <c:pt idx="4">
                  <c:v>Pennywort</c:v>
                </c:pt>
                <c:pt idx="5">
                  <c:v>Bull Rush</c:v>
                </c:pt>
                <c:pt idx="6">
                  <c:v>Shield Fern</c:v>
                </c:pt>
                <c:pt idx="7">
                  <c:v>Alligatorweed</c:v>
                </c:pt>
                <c:pt idx="8">
                  <c:v>Bald Cypress</c:v>
                </c:pt>
              </c:strCache>
            </c:strRef>
          </c:cat>
          <c:val>
            <c:numRef>
              <c:f>('2024'!$L$40,'2024'!$N$39,'2024'!$P$38,'2024'!$L$44,'2024'!$N$44,'2024'!$P$43,'2024'!$P$45,'2024'!$P$42,'2024'!$P$44)</c:f>
              <c:numCache>
                <c:formatCode>General</c:formatCode>
                <c:ptCount val="9"/>
                <c:pt idx="0">
                  <c:v>145</c:v>
                </c:pt>
                <c:pt idx="1">
                  <c:v>125</c:v>
                </c:pt>
                <c:pt idx="2">
                  <c:v>67.5</c:v>
                </c:pt>
                <c:pt idx="3">
                  <c:v>60</c:v>
                </c:pt>
                <c:pt idx="4">
                  <c:v>35</c:v>
                </c:pt>
                <c:pt idx="5">
                  <c:v>30</c:v>
                </c:pt>
                <c:pt idx="6">
                  <c:v>20</c:v>
                </c:pt>
                <c:pt idx="7">
                  <c:v>12.5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A0A-4246-9905-F42C328A10BC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4755555555555553"/>
          <c:w val="0.9904581796325107"/>
          <c:h val="0.2488888888888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1256049913427324"/>
          <c:h val="0.57594566922018364"/>
        </c:manualLayout>
      </c:layout>
      <c:pieChart>
        <c:varyColors val="1"/>
        <c:ser>
          <c:idx val="0"/>
          <c:order val="0"/>
          <c:tx>
            <c:strRef>
              <c:f>'2024'!$K$62</c:f>
              <c:strCache>
                <c:ptCount val="1"/>
                <c:pt idx="0">
                  <c:v>Plot 3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38-45F1-B7F0-FF50F98E087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38-45F1-B7F0-FF50F98E087E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38-45F1-B7F0-FF50F98E087E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38-45F1-B7F0-FF50F98E087E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38-45F1-B7F0-FF50F98E087E}"/>
              </c:ext>
            </c:extLst>
          </c:dPt>
          <c:dPt>
            <c:idx val="5"/>
            <c:bubble3D val="0"/>
            <c:spPr>
              <a:solidFill>
                <a:srgbClr val="F197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738-45F1-B7F0-FF50F98E087E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738-45F1-B7F0-FF50F98E087E}"/>
              </c:ext>
            </c:extLst>
          </c:dPt>
          <c:dPt>
            <c:idx val="7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738-45F1-B7F0-FF50F98E087E}"/>
              </c:ext>
            </c:extLst>
          </c:dPt>
          <c:dPt>
            <c:idx val="8"/>
            <c:bubble3D val="0"/>
            <c:spPr>
              <a:solidFill>
                <a:srgbClr val="FF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738-45F1-B7F0-FF50F98E087E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738-45F1-B7F0-FF50F98E087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738-45F1-B7F0-FF50F98E087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738-45F1-B7F0-FF50F98E087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738-45F1-B7F0-FF50F98E087E}"/>
              </c:ext>
            </c:extLst>
          </c:dPt>
          <c:dLbls>
            <c:dLbl>
              <c:idx val="0"/>
              <c:layout>
                <c:manualLayout>
                  <c:x val="-0.1605348132247488"/>
                  <c:y val="6.456528928451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8-45F1-B7F0-FF50F98E087E}"/>
                </c:ext>
              </c:extLst>
            </c:dLbl>
            <c:dLbl>
              <c:idx val="1"/>
              <c:layout>
                <c:manualLayout>
                  <c:x val="-7.9685193591542997E-2"/>
                  <c:y val="-0.124096180161950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38-45F1-B7F0-FF50F98E087E}"/>
                </c:ext>
              </c:extLst>
            </c:dLbl>
            <c:dLbl>
              <c:idx val="2"/>
              <c:layout>
                <c:manualLayout>
                  <c:x val="8.7505220481083751E-2"/>
                  <c:y val="-0.114105675637906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38-45F1-B7F0-FF50F98E087E}"/>
                </c:ext>
              </c:extLst>
            </c:dLbl>
            <c:dLbl>
              <c:idx val="3"/>
              <c:layout>
                <c:manualLayout>
                  <c:x val="9.6806046998248407E-2"/>
                  <c:y val="5.095365500187487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38-45F1-B7F0-FF50F98E087E}"/>
                </c:ext>
              </c:extLst>
            </c:dLbl>
            <c:dLbl>
              <c:idx val="4"/>
              <c:layout>
                <c:manualLayout>
                  <c:x val="8.7523889837917229E-2"/>
                  <c:y val="2.6545762265259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38-45F1-B7F0-FF50F98E08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('2024'!$K$68,'2024'!$M$68,'2024'!$O$67,'2024'!$K$72,'2024'!$M$70,'2024'!$M$74,'2024'!$M$72,'2024'!$M$73,'2024'!$M$71,'2024'!$M$75)</c:f>
              <c:strCache>
                <c:ptCount val="10"/>
                <c:pt idx="0">
                  <c:v>Salt Meadow Cordgrass</c:v>
                </c:pt>
                <c:pt idx="1">
                  <c:v>Bull-tongue</c:v>
                </c:pt>
                <c:pt idx="2">
                  <c:v>Shield Fern</c:v>
                </c:pt>
                <c:pt idx="3">
                  <c:v>Alligatorweed</c:v>
                </c:pt>
                <c:pt idx="4">
                  <c:v>Broad-leaved Cattail</c:v>
                </c:pt>
                <c:pt idx="5">
                  <c:v>Three square</c:v>
                </c:pt>
                <c:pt idx="6">
                  <c:v>Wax Myrtle</c:v>
                </c:pt>
                <c:pt idx="7">
                  <c:v>Partridge pea</c:v>
                </c:pt>
                <c:pt idx="8">
                  <c:v>Swamp Red Maple</c:v>
                </c:pt>
                <c:pt idx="9">
                  <c:v>Pennwort</c:v>
                </c:pt>
              </c:strCache>
            </c:strRef>
          </c:cat>
          <c:val>
            <c:numRef>
              <c:f>('2024'!$L$68,'2024'!$N$68,'2024'!$P$67,'2024'!$L$72,'2024'!$N$70,'2024'!$N$74,'2024'!$N$72,'2024'!$N$73,'2024'!$N$71,'2024'!$N$75)</c:f>
              <c:numCache>
                <c:formatCode>General</c:formatCode>
                <c:ptCount val="10"/>
                <c:pt idx="0">
                  <c:v>180</c:v>
                </c:pt>
                <c:pt idx="1">
                  <c:v>102.5</c:v>
                </c:pt>
                <c:pt idx="2">
                  <c:v>90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12.5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738-45F1-B7F0-FF50F98E087E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194642840308E-3"/>
          <c:y val="0.69849575968193067"/>
          <c:w val="0.99729546991210272"/>
          <c:h val="0.30150424031806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'2023'!$I$27</c:f>
              <c:strCache>
                <c:ptCount val="1"/>
                <c:pt idx="0">
                  <c:v>Plot 6</c:v>
                </c:pt>
              </c:strCache>
            </c:strRef>
          </c:tx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2B-4A3C-AADA-841563006CF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2B-4A3C-AADA-841563006CF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2B-4A3C-AADA-841563006CF2}"/>
              </c:ext>
            </c:extLst>
          </c:dPt>
          <c:dPt>
            <c:idx val="3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2B-4A3C-AADA-841563006CF2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2B-4A3C-AADA-841563006CF2}"/>
              </c:ext>
            </c:extLst>
          </c:dPt>
          <c:dLbls>
            <c:dLbl>
              <c:idx val="0"/>
              <c:layout>
                <c:manualLayout>
                  <c:x val="-0.17504735821065845"/>
                  <c:y val="-7.9294364343867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2B-4A3C-AADA-841563006CF2}"/>
                </c:ext>
              </c:extLst>
            </c:dLbl>
            <c:dLbl>
              <c:idx val="1"/>
              <c:layout>
                <c:manualLayout>
                  <c:x val="0.1473874243980372"/>
                  <c:y val="-1.69617135659651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2B-4A3C-AADA-841563006CF2}"/>
                </c:ext>
              </c:extLst>
            </c:dLbl>
            <c:dLbl>
              <c:idx val="2"/>
              <c:layout>
                <c:manualLayout>
                  <c:x val="0.11088455247441896"/>
                  <c:y val="0.106561398323869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2B-4A3C-AADA-841563006C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('2023'!$J$33,'2023'!$L$33,'2023'!$N$33,'2023'!$P$28)</c:f>
              <c:strCache>
                <c:ptCount val="4"/>
                <c:pt idx="0">
                  <c:v>Roseau Cane</c:v>
                </c:pt>
                <c:pt idx="1">
                  <c:v>Bull-tongue</c:v>
                </c:pt>
                <c:pt idx="2">
                  <c:v>Salt Meadow Cordgrass</c:v>
                </c:pt>
                <c:pt idx="3">
                  <c:v>Dotted smart-weed</c:v>
                </c:pt>
              </c:strCache>
            </c:strRef>
          </c:cat>
          <c:val>
            <c:numRef>
              <c:f>('2023'!$K$33,'2023'!$M$33,'2023'!$O$33,'2023'!$Q$28)</c:f>
              <c:numCache>
                <c:formatCode>General</c:formatCode>
                <c:ptCount val="4"/>
                <c:pt idx="0">
                  <c:v>315</c:v>
                </c:pt>
                <c:pt idx="1">
                  <c:v>90</c:v>
                </c:pt>
                <c:pt idx="2">
                  <c:v>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2B-4A3C-AADA-841563006CF2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82967976187963088"/>
          <c:w val="0.99729546991210272"/>
          <c:h val="0.166064469823309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'2023'!$I$51</c:f>
              <c:strCache>
                <c:ptCount val="1"/>
                <c:pt idx="0">
                  <c:v>Plot 8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06-401A-B885-95B75C33E18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06-401A-B885-95B75C33E18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06-401A-B885-95B75C33E1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06-401A-B885-95B75C33E184}"/>
              </c:ext>
            </c:extLst>
          </c:dPt>
          <c:dPt>
            <c:idx val="4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06-401A-B885-95B75C33E184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39-439F-AE9B-2EEFB1F0CF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539-439F-AE9B-2EEFB1F0CF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539-439F-AE9B-2EEFB1F0CF49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06-401A-B885-95B75C33E184}"/>
              </c:ext>
            </c:extLst>
          </c:dPt>
          <c:dLbls>
            <c:dLbl>
              <c:idx val="0"/>
              <c:layout>
                <c:manualLayout>
                  <c:x val="-0.20036660311681015"/>
                  <c:y val="-3.33009607944209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06-401A-B885-95B75C33E184}"/>
                </c:ext>
              </c:extLst>
            </c:dLbl>
            <c:dLbl>
              <c:idx val="1"/>
              <c:layout>
                <c:manualLayout>
                  <c:x val="0.11260496785727875"/>
                  <c:y val="-7.05810165150268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06-401A-B885-95B75C33E184}"/>
                </c:ext>
              </c:extLst>
            </c:dLbl>
            <c:dLbl>
              <c:idx val="2"/>
              <c:layout>
                <c:manualLayout>
                  <c:x val="0.14566731332496477"/>
                  <c:y val="-1.49756883606707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06-401A-B885-95B75C33E1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('2023'!$J$57,'2023'!$L$55,'2023'!$N$52,'2023'!$P$56,'2023'!$L$60,'2023'!$N$60,'2023'!$J$62:$J$64)</c:f>
              <c:strCache>
                <c:ptCount val="9"/>
                <c:pt idx="0">
                  <c:v>Salt Meadow Cordgrass</c:v>
                </c:pt>
                <c:pt idx="1">
                  <c:v>Broad-leaved Cattail</c:v>
                </c:pt>
                <c:pt idx="2">
                  <c:v>Marsh mallow</c:v>
                </c:pt>
                <c:pt idx="3">
                  <c:v>Bull-tongue</c:v>
                </c:pt>
                <c:pt idx="4">
                  <c:v>Unknown vine</c:v>
                </c:pt>
                <c:pt idx="5">
                  <c:v>Three square</c:v>
                </c:pt>
                <c:pt idx="6">
                  <c:v>Bedstraw</c:v>
                </c:pt>
                <c:pt idx="7">
                  <c:v>Dotted smart-weed</c:v>
                </c:pt>
                <c:pt idx="8">
                  <c:v>Butter cup</c:v>
                </c:pt>
              </c:strCache>
            </c:strRef>
          </c:cat>
          <c:val>
            <c:numRef>
              <c:f>('2023'!$K$57,'2023'!$M$55,'2023'!$O$52,'2023'!$Q$56,'2023'!$M$60,'2023'!$O$60,'2023'!$K$62:$K$64)</c:f>
              <c:numCache>
                <c:formatCode>General</c:formatCode>
                <c:ptCount val="9"/>
                <c:pt idx="0">
                  <c:v>290</c:v>
                </c:pt>
                <c:pt idx="1">
                  <c:v>65</c:v>
                </c:pt>
                <c:pt idx="2">
                  <c:v>50</c:v>
                </c:pt>
                <c:pt idx="3">
                  <c:v>49</c:v>
                </c:pt>
                <c:pt idx="4">
                  <c:v>20</c:v>
                </c:pt>
                <c:pt idx="5">
                  <c:v>10</c:v>
                </c:pt>
                <c:pt idx="6">
                  <c:v>10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06-401A-B885-95B75C33E184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'2023'!$I$76</c:f>
              <c:strCache>
                <c:ptCount val="1"/>
                <c:pt idx="0">
                  <c:v>Plot 9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D-4A17-AA20-AC5804F65F7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D-4A17-AA20-AC5804F65F73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6D-4A17-AA20-AC5804F65F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6D-4A17-AA20-AC5804F65F73}"/>
              </c:ext>
            </c:extLst>
          </c:dPt>
          <c:dPt>
            <c:idx val="4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6D-4A17-AA20-AC5804F65F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6D-4A17-AA20-AC5804F65F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6D-4A17-AA20-AC5804F65F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D6D-4A17-AA20-AC5804F65F73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6D-4A17-AA20-AC5804F65F73}"/>
              </c:ext>
            </c:extLst>
          </c:dPt>
          <c:dLbls>
            <c:dLbl>
              <c:idx val="0"/>
              <c:layout>
                <c:manualLayout>
                  <c:x val="-0.20044411597751938"/>
                  <c:y val="1.66290174103011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6D-4A17-AA20-AC5804F65F73}"/>
                </c:ext>
              </c:extLst>
            </c:dLbl>
            <c:dLbl>
              <c:idx val="1"/>
              <c:layout>
                <c:manualLayout>
                  <c:x val="6.9067662123329113E-2"/>
                  <c:y val="-0.135808929293820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6D-4A17-AA20-AC5804F65F73}"/>
                </c:ext>
              </c:extLst>
            </c:dLbl>
            <c:dLbl>
              <c:idx val="2"/>
              <c:layout>
                <c:manualLayout>
                  <c:x val="0.14566731332496477"/>
                  <c:y val="-1.49756883606707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6D-4A17-AA20-AC5804F65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('2023'!$J$81,'2023'!$L$81,'2023'!$N$79,'2023'!$P$81,'2023'!$R$77)</c:f>
              <c:strCache>
                <c:ptCount val="5"/>
                <c:pt idx="0">
                  <c:v>Salt Meadow Cordgrass</c:v>
                </c:pt>
                <c:pt idx="1">
                  <c:v>Broad-leaved Cattail</c:v>
                </c:pt>
                <c:pt idx="2">
                  <c:v>Wax myrtle</c:v>
                </c:pt>
                <c:pt idx="3">
                  <c:v>Bull-tongue</c:v>
                </c:pt>
                <c:pt idx="4">
                  <c:v>Three square</c:v>
                </c:pt>
              </c:strCache>
            </c:strRef>
          </c:cat>
          <c:val>
            <c:numRef>
              <c:f>('2023'!$K$81,'2023'!$M$81,'2023'!$O$79,'2023'!$Q$81,'2023'!$S$77)</c:f>
              <c:numCache>
                <c:formatCode>General</c:formatCode>
                <c:ptCount val="5"/>
                <c:pt idx="0">
                  <c:v>205</c:v>
                </c:pt>
                <c:pt idx="1">
                  <c:v>125</c:v>
                </c:pt>
                <c:pt idx="2">
                  <c:v>100</c:v>
                </c:pt>
                <c:pt idx="3">
                  <c:v>50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D6D-4A17-AA20-AC5804F65F73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'2023'!$I$99</c:f>
              <c:strCache>
                <c:ptCount val="1"/>
                <c:pt idx="0">
                  <c:v>Plot 10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6-460C-932C-968F13262C7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6-460C-932C-968F13262C7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6-460C-932C-968F13262C7D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6-460C-932C-968F13262C7D}"/>
              </c:ext>
            </c:extLst>
          </c:dPt>
          <c:dPt>
            <c:idx val="4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6-460C-932C-968F13262C7D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6-460C-932C-968F13262C7D}"/>
              </c:ext>
            </c:extLst>
          </c:dPt>
          <c:dPt>
            <c:idx val="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6-460C-932C-968F13262C7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6-460C-932C-968F13262C7D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CE6-460C-932C-968F13262C7D}"/>
              </c:ext>
            </c:extLst>
          </c:dPt>
          <c:dLbls>
            <c:dLbl>
              <c:idx val="0"/>
              <c:layout>
                <c:manualLayout>
                  <c:x val="-0.17504735821065845"/>
                  <c:y val="-7.9294364343867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6-460C-932C-968F13262C7D}"/>
                </c:ext>
              </c:extLst>
            </c:dLbl>
            <c:dLbl>
              <c:idx val="1"/>
              <c:layout>
                <c:manualLayout>
                  <c:x val="0.11260496785727875"/>
                  <c:y val="-7.05810165150268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6-460C-932C-968F13262C7D}"/>
                </c:ext>
              </c:extLst>
            </c:dLbl>
            <c:dLbl>
              <c:idx val="2"/>
              <c:layout>
                <c:manualLayout>
                  <c:x val="0.11311380816677369"/>
                  <c:y val="4.62828613470699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6-460C-932C-968F13262C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('2023'!$J$105,'2023'!$L$104,'2023'!$N$102,'2023'!$P$102,'2023'!$R$102,'2023'!$L$106:$L$108)</c:f>
              <c:strCache>
                <c:ptCount val="8"/>
                <c:pt idx="0">
                  <c:v>Salt Meadow Cordgrass</c:v>
                </c:pt>
                <c:pt idx="1">
                  <c:v>Broad-leaved Cattail</c:v>
                </c:pt>
                <c:pt idx="2">
                  <c:v>Bull-tongue</c:v>
                </c:pt>
                <c:pt idx="3">
                  <c:v>Partridge pea</c:v>
                </c:pt>
                <c:pt idx="4">
                  <c:v>Dotted smart-weed</c:v>
                </c:pt>
                <c:pt idx="5">
                  <c:v>Marsh Mallow</c:v>
                </c:pt>
                <c:pt idx="6">
                  <c:v>Unknown vine</c:v>
                </c:pt>
                <c:pt idx="7">
                  <c:v>Buttercup</c:v>
                </c:pt>
              </c:strCache>
            </c:strRef>
          </c:cat>
          <c:val>
            <c:numRef>
              <c:f>('2023'!$K$105,'2023'!$M$104,'2023'!$O$102,'2023'!$Q$102,'2023'!$S$102,'2023'!$M$106:$M$108)</c:f>
              <c:numCache>
                <c:formatCode>General</c:formatCode>
                <c:ptCount val="8"/>
                <c:pt idx="0">
                  <c:v>250</c:v>
                </c:pt>
                <c:pt idx="1">
                  <c:v>125</c:v>
                </c:pt>
                <c:pt idx="2">
                  <c:v>65</c:v>
                </c:pt>
                <c:pt idx="3">
                  <c:v>25</c:v>
                </c:pt>
                <c:pt idx="4">
                  <c:v>14</c:v>
                </c:pt>
                <c:pt idx="5">
                  <c:v>15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E6-460C-932C-968F13262C7D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'2023'!$I$125</c:f>
              <c:strCache>
                <c:ptCount val="1"/>
                <c:pt idx="0">
                  <c:v>Plot 5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3E-4E79-BBD7-3F1B9141554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3E-4E79-BBD7-3F1B91415543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3E-4E79-BBD7-3F1B914155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3E-4E79-BBD7-3F1B91415543}"/>
              </c:ext>
            </c:extLst>
          </c:dPt>
          <c:dPt>
            <c:idx val="4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3E-4E79-BBD7-3F1B91415543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3E-4E79-BBD7-3F1B914155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3E-4E79-BBD7-3F1B91415543}"/>
              </c:ext>
            </c:extLst>
          </c:dPt>
          <c:dPt>
            <c:idx val="7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3E-4E79-BBD7-3F1B91415543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3E-4E79-BBD7-3F1B91415543}"/>
              </c:ext>
            </c:extLst>
          </c:dPt>
          <c:dLbls>
            <c:dLbl>
              <c:idx val="0"/>
              <c:layout>
                <c:manualLayout>
                  <c:x val="-0.17867540538509907"/>
                  <c:y val="3.19767415512742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3E-4E79-BBD7-3F1B91415543}"/>
                </c:ext>
              </c:extLst>
            </c:dLbl>
            <c:dLbl>
              <c:idx val="1"/>
              <c:layout>
                <c:manualLayout>
                  <c:x val="6.1811425259189069E-2"/>
                  <c:y val="-0.120461205152847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3E-4E79-BBD7-3F1B91415543}"/>
                </c:ext>
              </c:extLst>
            </c:dLbl>
            <c:dLbl>
              <c:idx val="2"/>
              <c:layout>
                <c:manualLayout>
                  <c:x val="0.1347828856797022"/>
                  <c:y val="-4.5671262020999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3E-4E79-BBD7-3F1B91415543}"/>
                </c:ext>
              </c:extLst>
            </c:dLbl>
            <c:dLbl>
              <c:idx val="3"/>
              <c:layout>
                <c:manualLayout>
                  <c:x val="9.2910685151596784E-2"/>
                  <c:y val="2.9565517410150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3E-4E79-BBD7-3F1B91415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('2023'!$J$131,'2023'!$L$130,'2023'!$N$128,'2023'!$P$129,'2023'!$L$132:$L$135)</c:f>
              <c:strCache>
                <c:ptCount val="8"/>
                <c:pt idx="0">
                  <c:v>Salt Meadow Cordgrass</c:v>
                </c:pt>
                <c:pt idx="1">
                  <c:v>Broad-leaved Cattail</c:v>
                </c:pt>
                <c:pt idx="2">
                  <c:v>Wax myrtle</c:v>
                </c:pt>
                <c:pt idx="3">
                  <c:v>Bull-tongue</c:v>
                </c:pt>
                <c:pt idx="4">
                  <c:v>Swamp Red Maple</c:v>
                </c:pt>
                <c:pt idx="5">
                  <c:v>Roseau cane</c:v>
                </c:pt>
                <c:pt idx="6">
                  <c:v>Dotted smart-weed</c:v>
                </c:pt>
                <c:pt idx="7">
                  <c:v>Bedstraw</c:v>
                </c:pt>
              </c:strCache>
            </c:strRef>
          </c:cat>
          <c:val>
            <c:numRef>
              <c:f>('2023'!$K$131,'2023'!$M$130,'2023'!$O$128,'2023'!$Q$129,'2023'!$M$132:$M$135)</c:f>
              <c:numCache>
                <c:formatCode>General</c:formatCode>
                <c:ptCount val="8"/>
                <c:pt idx="0">
                  <c:v>220</c:v>
                </c:pt>
                <c:pt idx="1">
                  <c:v>95</c:v>
                </c:pt>
                <c:pt idx="2">
                  <c:v>60</c:v>
                </c:pt>
                <c:pt idx="3">
                  <c:v>45</c:v>
                </c:pt>
                <c:pt idx="4">
                  <c:v>40</c:v>
                </c:pt>
                <c:pt idx="5">
                  <c:v>20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33E-4E79-BBD7-3F1B91415543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'2023'!$I$150</c:f>
              <c:strCache>
                <c:ptCount val="1"/>
                <c:pt idx="0">
                  <c:v>Plot 1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D1-4B55-BFF2-22EFC609AE9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D1-4B55-BFF2-22EFC609AE9D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D1-4B55-BFF2-22EFC609AE9D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D1-4B55-BFF2-22EFC609AE9D}"/>
              </c:ext>
            </c:extLst>
          </c:dPt>
          <c:dPt>
            <c:idx val="4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D1-4B55-BFF2-22EFC609AE9D}"/>
              </c:ext>
            </c:extLst>
          </c:dPt>
          <c:dPt>
            <c:idx val="5"/>
            <c:bubble3D val="0"/>
            <c:spPr>
              <a:solidFill>
                <a:srgbClr val="7F6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D1-4B55-BFF2-22EFC609AE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BD1-4B55-BFF2-22EFC609AE9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BD1-4B55-BFF2-22EFC609AE9D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BD1-4B55-BFF2-22EFC609AE9D}"/>
              </c:ext>
            </c:extLst>
          </c:dPt>
          <c:dLbls>
            <c:dLbl>
              <c:idx val="0"/>
              <c:layout>
                <c:manualLayout>
                  <c:x val="-0.17504735821065845"/>
                  <c:y val="-7.9294364343867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D1-4B55-BFF2-22EFC609AE9D}"/>
                </c:ext>
              </c:extLst>
            </c:dLbl>
            <c:dLbl>
              <c:idx val="1"/>
              <c:layout>
                <c:manualLayout>
                  <c:x val="0.11260496785727875"/>
                  <c:y val="-7.05810165150268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D1-4B55-BFF2-22EFC609AE9D}"/>
                </c:ext>
              </c:extLst>
            </c:dLbl>
            <c:dLbl>
              <c:idx val="2"/>
              <c:layout>
                <c:manualLayout>
                  <c:x val="0.14566731332496477"/>
                  <c:y val="-1.49756883606707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D1-4B55-BFF2-22EFC609AE9D}"/>
                </c:ext>
              </c:extLst>
            </c:dLbl>
            <c:dLbl>
              <c:idx val="3"/>
              <c:layout>
                <c:manualLayout>
                  <c:x val="-7.8081679516015376E-3"/>
                  <c:y val="0.160243835456686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D1-4B55-BFF2-22EFC609AE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('2023'!$J$156,'2023'!$L$156,'2023'!$N$154,'2023'!$P$153,'2023'!$L$158:$L$159)</c:f>
              <c:strCache>
                <c:ptCount val="6"/>
                <c:pt idx="0">
                  <c:v>Salt Meadow Cordgrass</c:v>
                </c:pt>
                <c:pt idx="1">
                  <c:v>Bull-tongue</c:v>
                </c:pt>
                <c:pt idx="2">
                  <c:v>Penny wort</c:v>
                </c:pt>
                <c:pt idx="3">
                  <c:v>Southern Marsh Fern</c:v>
                </c:pt>
                <c:pt idx="4">
                  <c:v>Shield Fern</c:v>
                </c:pt>
                <c:pt idx="5">
                  <c:v>Bald Cypress</c:v>
                </c:pt>
              </c:strCache>
            </c:strRef>
          </c:cat>
          <c:val>
            <c:numRef>
              <c:f>('2023'!$K$156,'2023'!$M$156,'2023'!$O$154,'2023'!$Q$153,'2023'!$M$158:$M$159)</c:f>
              <c:numCache>
                <c:formatCode>General</c:formatCode>
                <c:ptCount val="6"/>
                <c:pt idx="0">
                  <c:v>255</c:v>
                </c:pt>
                <c:pt idx="1">
                  <c:v>155</c:v>
                </c:pt>
                <c:pt idx="2">
                  <c:v>35</c:v>
                </c:pt>
                <c:pt idx="3">
                  <c:v>35</c:v>
                </c:pt>
                <c:pt idx="4">
                  <c:v>15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BD1-4B55-BFF2-22EFC609AE9D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375935182015291"/>
          <c:h val="0.58973127018640092"/>
        </c:manualLayout>
      </c:layout>
      <c:pieChart>
        <c:varyColors val="1"/>
        <c:ser>
          <c:idx val="0"/>
          <c:order val="0"/>
          <c:tx>
            <c:strRef>
              <c:f>'2023'!$I$175</c:f>
              <c:strCache>
                <c:ptCount val="1"/>
                <c:pt idx="0">
                  <c:v>Plot 2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0A-4FE5-8EE3-5F71427F576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0A-4FE5-8EE3-5F71427F5761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0A-4FE5-8EE3-5F71427F5761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0A-4FE5-8EE3-5F71427F5761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0A-4FE5-8EE3-5F71427F5761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0A-4FE5-8EE3-5F71427F57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0A-4FE5-8EE3-5F71427F57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50A-4FE5-8EE3-5F71427F5761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50A-4FE5-8EE3-5F71427F5761}"/>
              </c:ext>
            </c:extLst>
          </c:dPt>
          <c:dLbls>
            <c:dLbl>
              <c:idx val="0"/>
              <c:layout>
                <c:manualLayout>
                  <c:x val="-0.17504735821065845"/>
                  <c:y val="-7.9294364343867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A-4FE5-8EE3-5F71427F5761}"/>
                </c:ext>
              </c:extLst>
            </c:dLbl>
            <c:dLbl>
              <c:idx val="1"/>
              <c:layout>
                <c:manualLayout>
                  <c:x val="0.12348943860437993"/>
                  <c:y val="-3.60487223774954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0A-4FE5-8EE3-5F71427F5761}"/>
                </c:ext>
              </c:extLst>
            </c:dLbl>
            <c:dLbl>
              <c:idx val="2"/>
              <c:layout>
                <c:manualLayout>
                  <c:x val="0.12027041195142206"/>
                  <c:y val="5.40889448953258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0A-4FE5-8EE3-5F71427F5761}"/>
                </c:ext>
              </c:extLst>
            </c:dLbl>
            <c:dLbl>
              <c:idx val="3"/>
              <c:layout>
                <c:manualLayout>
                  <c:x val="7.5638555986009742E-2"/>
                  <c:y val="0.106526800963281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0A-4FE5-8EE3-5F71427F57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('2023'!$J$181,'2023'!$L$179,'2023'!$N$181,'2023'!$P$179,'2023'!$L$181:$L$182)</c:f>
              <c:strCache>
                <c:ptCount val="6"/>
                <c:pt idx="0">
                  <c:v>Salt Meadow Cordgrass</c:v>
                </c:pt>
                <c:pt idx="1">
                  <c:v>Bull-tongue</c:v>
                </c:pt>
                <c:pt idx="2">
                  <c:v>Pennywort</c:v>
                </c:pt>
                <c:pt idx="3">
                  <c:v>Broad-leaved Cattail</c:v>
                </c:pt>
                <c:pt idx="4">
                  <c:v>Bald Cypress</c:v>
                </c:pt>
                <c:pt idx="5">
                  <c:v>Southern Marsh Fern</c:v>
                </c:pt>
              </c:strCache>
            </c:strRef>
          </c:cat>
          <c:val>
            <c:numRef>
              <c:f>('2023'!$K$181,'2023'!$M$179,'2023'!$O$181,'2023'!$Q$179,'2023'!$M$181:$M$182)</c:f>
              <c:numCache>
                <c:formatCode>General</c:formatCode>
                <c:ptCount val="6"/>
                <c:pt idx="0">
                  <c:v>335</c:v>
                </c:pt>
                <c:pt idx="1">
                  <c:v>55</c:v>
                </c:pt>
                <c:pt idx="2">
                  <c:v>55</c:v>
                </c:pt>
                <c:pt idx="3">
                  <c:v>40</c:v>
                </c:pt>
                <c:pt idx="4">
                  <c:v>10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50A-4FE5-8EE3-5F71427F5761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300878972278E-3"/>
          <c:y val="0.76891121853736111"/>
          <c:w val="0.99729546991210272"/>
          <c:h val="0.2268330131655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8859599071854"/>
          <c:y val="0.13258266309204647"/>
          <c:w val="0.61256049913427324"/>
          <c:h val="0.57594566922018364"/>
        </c:manualLayout>
      </c:layout>
      <c:pieChart>
        <c:varyColors val="1"/>
        <c:ser>
          <c:idx val="0"/>
          <c:order val="0"/>
          <c:tx>
            <c:strRef>
              <c:f>'2023'!$I$201</c:f>
              <c:strCache>
                <c:ptCount val="1"/>
                <c:pt idx="0">
                  <c:v>Plot 3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BC-4685-96F5-89C09BD5A7D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BC-4685-96F5-89C09BD5A7D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BC-4685-96F5-89C09BD5A7D1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BC-4685-96F5-89C09BD5A7D1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BC-4685-96F5-89C09BD5A7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BC-4685-96F5-89C09BD5A7D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BC-4685-96F5-89C09BD5A7D1}"/>
              </c:ext>
            </c:extLst>
          </c:dPt>
          <c:dPt>
            <c:idx val="7"/>
            <c:bubble3D val="0"/>
            <c:spPr>
              <a:solidFill>
                <a:srgbClr val="C198E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5BC-4685-96F5-89C09BD5A7D1}"/>
              </c:ext>
            </c:extLst>
          </c:dPt>
          <c:dPt>
            <c:idx val="8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5BC-4685-96F5-89C09BD5A7D1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723-422B-B4A8-203141C47F8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723-422B-B4A8-203141C47F8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723-422B-B4A8-203141C47F8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723-422B-B4A8-203141C47F8F}"/>
              </c:ext>
            </c:extLst>
          </c:dPt>
          <c:dLbls>
            <c:dLbl>
              <c:idx val="0"/>
              <c:layout>
                <c:manualLayout>
                  <c:x val="-0.1605348132247488"/>
                  <c:y val="6.456528928451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BC-4685-96F5-89C09BD5A7D1}"/>
                </c:ext>
              </c:extLst>
            </c:dLbl>
            <c:dLbl>
              <c:idx val="1"/>
              <c:layout>
                <c:manualLayout>
                  <c:x val="-7.9685193591542997E-2"/>
                  <c:y val="-0.124096180161950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BC-4685-96F5-89C09BD5A7D1}"/>
                </c:ext>
              </c:extLst>
            </c:dLbl>
            <c:dLbl>
              <c:idx val="2"/>
              <c:layout>
                <c:manualLayout>
                  <c:x val="8.7505220481083751E-2"/>
                  <c:y val="-0.114105675637906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BC-4685-96F5-89C09BD5A7D1}"/>
                </c:ext>
              </c:extLst>
            </c:dLbl>
            <c:dLbl>
              <c:idx val="3"/>
              <c:layout>
                <c:manualLayout>
                  <c:x val="0.10466350344257014"/>
                  <c:y val="-6.89117471782697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BC-4685-96F5-89C09BD5A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('2023'!$J$207,'2023'!$L$205,'2023'!$N$205,'2023'!$P$202,'2023'!$J$211,'2023'!$L$211,'2023'!$N$209,'2023'!$P$209,'2023'!$J$215,'2023'!$L$213,'2023'!$N$215,'2023'!$P$213,'2023'!$L$216:$L$217)</c:f>
              <c:strCache>
                <c:ptCount val="14"/>
                <c:pt idx="0">
                  <c:v>Salt Meadow Cordgrass</c:v>
                </c:pt>
                <c:pt idx="1">
                  <c:v>Broad-leaved Cattail</c:v>
                </c:pt>
                <c:pt idx="2">
                  <c:v>Bull-tongue</c:v>
                </c:pt>
                <c:pt idx="3">
                  <c:v>Swamp Red Maple</c:v>
                </c:pt>
                <c:pt idx="4">
                  <c:v>Bushy Bluestem</c:v>
                </c:pt>
                <c:pt idx="5">
                  <c:v>Pennywort</c:v>
                </c:pt>
                <c:pt idx="6">
                  <c:v>Southern Marsh Fern</c:v>
                </c:pt>
                <c:pt idx="7">
                  <c:v>Smartweed</c:v>
                </c:pt>
                <c:pt idx="8">
                  <c:v>Woolly rose mallow</c:v>
                </c:pt>
                <c:pt idx="9">
                  <c:v>Wax myrtle</c:v>
                </c:pt>
                <c:pt idx="10">
                  <c:v>Salvinia</c:v>
                </c:pt>
                <c:pt idx="11">
                  <c:v>Frost aster</c:v>
                </c:pt>
                <c:pt idx="12">
                  <c:v>Alligatorweed</c:v>
                </c:pt>
                <c:pt idx="13">
                  <c:v>Sphagunum moss</c:v>
                </c:pt>
              </c:strCache>
            </c:strRef>
          </c:cat>
          <c:val>
            <c:numRef>
              <c:f>('2023'!$K$207,'2023'!$M$205,'2023'!$O$205,'2023'!$K$211,'2023'!$M$211,'2023'!$O$209,'2023'!$Q$209,'2023'!$K$215,'2023'!$M$213,'2023'!$O$215,'2023'!$Q$213,'2023'!$M$216:$M$217)</c:f>
              <c:numCache>
                <c:formatCode>General</c:formatCode>
                <c:ptCount val="13"/>
                <c:pt idx="0">
                  <c:v>160</c:v>
                </c:pt>
                <c:pt idx="1">
                  <c:v>65</c:v>
                </c:pt>
                <c:pt idx="2">
                  <c:v>60</c:v>
                </c:pt>
                <c:pt idx="3">
                  <c:v>35</c:v>
                </c:pt>
                <c:pt idx="4">
                  <c:v>35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5BC-4685-96F5-89C09BD5A7D1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5194642840308E-3"/>
          <c:y val="0.69849575968193067"/>
          <c:w val="0.99729546991210272"/>
          <c:h val="0.30150424031806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19052</xdr:colOff>
      <xdr:row>6</xdr:row>
      <xdr:rowOff>19051</xdr:rowOff>
    </xdr:from>
    <xdr:to>
      <xdr:col>20</xdr:col>
      <xdr:colOff>590549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5DC590-F326-74DE-3602-A20D2FF3E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28</xdr:row>
      <xdr:rowOff>19049</xdr:rowOff>
    </xdr:from>
    <xdr:to>
      <xdr:col>21</xdr:col>
      <xdr:colOff>171450</xdr:colOff>
      <xdr:row>46</xdr:row>
      <xdr:rowOff>66674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21D7370-64DD-456F-9B80-0DE8B40A0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148829</xdr:colOff>
      <xdr:row>54</xdr:row>
      <xdr:rowOff>29766</xdr:rowOff>
    </xdr:from>
    <xdr:to>
      <xdr:col>21</xdr:col>
      <xdr:colOff>302421</xdr:colOff>
      <xdr:row>72</xdr:row>
      <xdr:rowOff>80961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8A738A3-509F-4C09-8822-18F4903DF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459582</xdr:colOff>
      <xdr:row>78</xdr:row>
      <xdr:rowOff>139304</xdr:rowOff>
    </xdr:from>
    <xdr:to>
      <xdr:col>21</xdr:col>
      <xdr:colOff>602457</xdr:colOff>
      <xdr:row>97</xdr:row>
      <xdr:rowOff>2381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3F8255-4EF6-4945-B5E4-0351CB0AA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103</xdr:row>
      <xdr:rowOff>0</xdr:rowOff>
    </xdr:from>
    <xdr:to>
      <xdr:col>18</xdr:col>
      <xdr:colOff>123825</xdr:colOff>
      <xdr:row>121</xdr:row>
      <xdr:rowOff>66675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4F1B518-A92E-44E7-B53D-B57D75776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428625</xdr:colOff>
      <xdr:row>126</xdr:row>
      <xdr:rowOff>95250</xdr:rowOff>
    </xdr:from>
    <xdr:to>
      <xdr:col>21</xdr:col>
      <xdr:colOff>571500</xdr:colOff>
      <xdr:row>144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EF81357-4BAE-4E9F-9E21-2E235949E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386953</xdr:colOff>
      <xdr:row>151</xdr:row>
      <xdr:rowOff>35719</xdr:rowOff>
    </xdr:from>
    <xdr:to>
      <xdr:col>21</xdr:col>
      <xdr:colOff>529828</xdr:colOff>
      <xdr:row>169</xdr:row>
      <xdr:rowOff>83344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C212A7-0CE5-4EE6-B89D-B396F9EB6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857249</xdr:colOff>
      <xdr:row>179</xdr:row>
      <xdr:rowOff>77392</xdr:rowOff>
    </xdr:from>
    <xdr:to>
      <xdr:col>19</xdr:col>
      <xdr:colOff>321467</xdr:colOff>
      <xdr:row>197</xdr:row>
      <xdr:rowOff>130969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CF5FF32-5C7F-45C0-8F77-A8CA3FB52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422672</xdr:colOff>
      <xdr:row>214</xdr:row>
      <xdr:rowOff>89297</xdr:rowOff>
    </xdr:from>
    <xdr:to>
      <xdr:col>18</xdr:col>
      <xdr:colOff>500062</xdr:colOff>
      <xdr:row>234</xdr:row>
      <xdr:rowOff>178592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952E24-80CD-438F-8EDF-D889C1B16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517922</xdr:colOff>
      <xdr:row>250</xdr:row>
      <xdr:rowOff>17859</xdr:rowOff>
    </xdr:from>
    <xdr:to>
      <xdr:col>16</xdr:col>
      <xdr:colOff>482202</xdr:colOff>
      <xdr:row>271</xdr:row>
      <xdr:rowOff>89296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1579CB5-8F44-410C-A54A-13DCE6812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267891</xdr:colOff>
      <xdr:row>278</xdr:row>
      <xdr:rowOff>65485</xdr:rowOff>
    </xdr:from>
    <xdr:to>
      <xdr:col>18</xdr:col>
      <xdr:colOff>446483</xdr:colOff>
      <xdr:row>297</xdr:row>
      <xdr:rowOff>23813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2B794F1-8047-42FF-BB77-993D1D6F6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446485</xdr:colOff>
      <xdr:row>305</xdr:row>
      <xdr:rowOff>89296</xdr:rowOff>
    </xdr:from>
    <xdr:to>
      <xdr:col>18</xdr:col>
      <xdr:colOff>625077</xdr:colOff>
      <xdr:row>324</xdr:row>
      <xdr:rowOff>29764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FB5B118-BE88-4673-BDFD-6970D8661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92867</xdr:colOff>
      <xdr:row>4</xdr:row>
      <xdr:rowOff>73817</xdr:rowOff>
    </xdr:from>
    <xdr:to>
      <xdr:col>18</xdr:col>
      <xdr:colOff>447674</xdr:colOff>
      <xdr:row>25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7FC0AF-3938-A61F-65ED-F0B3AB9EE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442912</xdr:colOff>
      <xdr:row>12</xdr:row>
      <xdr:rowOff>0</xdr:rowOff>
    </xdr:from>
    <xdr:to>
      <xdr:col>18</xdr:col>
      <xdr:colOff>376237</xdr:colOff>
      <xdr:row>15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FAE9F87-F0B2-9B32-B147-D63489BD785A}"/>
            </a:ext>
          </a:extLst>
        </xdr:cNvPr>
        <xdr:cNvSpPr txBox="1"/>
      </xdr:nvSpPr>
      <xdr:spPr>
        <a:xfrm>
          <a:off x="10244137" y="1990725"/>
          <a:ext cx="187642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37.7%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Salt Meadow Cordgrass</a:t>
          </a:r>
          <a:r>
            <a:rPr lang="en-US" sz="1400"/>
            <a:t> </a:t>
          </a:r>
          <a:endParaRPr lang="en-US" sz="1400" b="1"/>
        </a:p>
        <a:p>
          <a:endParaRPr lang="en-US" sz="1200" b="1"/>
        </a:p>
      </xdr:txBody>
    </xdr:sp>
    <xdr:clientData/>
  </xdr:twoCellAnchor>
  <xdr:twoCellAnchor>
    <xdr:from>
      <xdr:col>15</xdr:col>
      <xdr:colOff>19050</xdr:colOff>
      <xdr:row>19</xdr:row>
      <xdr:rowOff>71438</xdr:rowOff>
    </xdr:from>
    <xdr:to>
      <xdr:col>17</xdr:col>
      <xdr:colOff>600075</xdr:colOff>
      <xdr:row>22</xdr:row>
      <xdr:rowOff>109538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BE24F4-5A09-43DD-90D7-181B9222F181}"/>
            </a:ext>
          </a:extLst>
        </xdr:cNvPr>
        <xdr:cNvSpPr txBox="1"/>
      </xdr:nvSpPr>
      <xdr:spPr>
        <a:xfrm>
          <a:off x="9820275" y="3328988"/>
          <a:ext cx="187642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13.7%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Bull-tongue</a:t>
          </a:r>
          <a:endParaRPr lang="en-US" sz="1400" b="1"/>
        </a:p>
        <a:p>
          <a:endParaRPr lang="en-US" sz="1200" b="1"/>
        </a:p>
      </xdr:txBody>
    </xdr:sp>
    <xdr:clientData/>
  </xdr:twoCellAnchor>
  <xdr:twoCellAnchor>
    <xdr:from>
      <xdr:col>13</xdr:col>
      <xdr:colOff>300037</xdr:colOff>
      <xdr:row>19</xdr:row>
      <xdr:rowOff>4762</xdr:rowOff>
    </xdr:from>
    <xdr:to>
      <xdr:col>16</xdr:col>
      <xdr:colOff>233362</xdr:colOff>
      <xdr:row>22</xdr:row>
      <xdr:rowOff>42862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877560E-0770-4475-A93C-A7CE7D22E818}"/>
            </a:ext>
          </a:extLst>
        </xdr:cNvPr>
        <xdr:cNvSpPr txBox="1"/>
      </xdr:nvSpPr>
      <xdr:spPr>
        <a:xfrm>
          <a:off x="8805862" y="3262312"/>
          <a:ext cx="187642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13.0%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Roseau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Cane</a:t>
          </a:r>
          <a:endParaRPr lang="en-US" sz="1400" b="1"/>
        </a:p>
        <a:p>
          <a:endParaRPr lang="en-US" sz="1200" b="1"/>
        </a:p>
      </xdr:txBody>
    </xdr:sp>
    <xdr:clientData/>
  </xdr:twoCellAnchor>
  <xdr:twoCellAnchor>
    <xdr:from>
      <xdr:col>12</xdr:col>
      <xdr:colOff>438149</xdr:colOff>
      <xdr:row>14</xdr:row>
      <xdr:rowOff>133350</xdr:rowOff>
    </xdr:from>
    <xdr:to>
      <xdr:col>15</xdr:col>
      <xdr:colOff>371474</xdr:colOff>
      <xdr:row>17</xdr:row>
      <xdr:rowOff>171450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3ACB78A-3FEF-441F-802A-ED812068F621}"/>
            </a:ext>
          </a:extLst>
        </xdr:cNvPr>
        <xdr:cNvSpPr txBox="1"/>
      </xdr:nvSpPr>
      <xdr:spPr>
        <a:xfrm>
          <a:off x="8296274" y="2486025"/>
          <a:ext cx="187642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12.7%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Broad-leaved Cattail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107156</xdr:colOff>
      <xdr:row>4</xdr:row>
      <xdr:rowOff>95251</xdr:rowOff>
    </xdr:from>
    <xdr:to>
      <xdr:col>22</xdr:col>
      <xdr:colOff>285747</xdr:colOff>
      <xdr:row>22</xdr:row>
      <xdr:rowOff>175021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E85990-FF39-47AF-80DE-33CB2581B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35</xdr:row>
      <xdr:rowOff>0</xdr:rowOff>
    </xdr:from>
    <xdr:to>
      <xdr:col>22</xdr:col>
      <xdr:colOff>238124</xdr:colOff>
      <xdr:row>53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559F60-A35C-4B0E-AD86-8B639BDA8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62</xdr:row>
      <xdr:rowOff>0</xdr:rowOff>
    </xdr:from>
    <xdr:to>
      <xdr:col>22</xdr:col>
      <xdr:colOff>196452</xdr:colOff>
      <xdr:row>82</xdr:row>
      <xdr:rowOff>53576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6E6201-491F-49F0-8821-64A024C00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119062</xdr:colOff>
      <xdr:row>4</xdr:row>
      <xdr:rowOff>107156</xdr:rowOff>
    </xdr:from>
    <xdr:to>
      <xdr:col>18</xdr:col>
      <xdr:colOff>178593</xdr:colOff>
      <xdr:row>6</xdr:row>
      <xdr:rowOff>47625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66A7C0-F84B-0421-554E-36C3DA1B9710}"/>
            </a:ext>
          </a:extLst>
        </xdr:cNvPr>
        <xdr:cNvSpPr txBox="1"/>
      </xdr:nvSpPr>
      <xdr:spPr>
        <a:xfrm>
          <a:off x="20026312" y="1107281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2024</a:t>
          </a:r>
        </a:p>
      </xdr:txBody>
    </xdr:sp>
    <xdr:clientData/>
  </xdr:twoCellAnchor>
  <xdr:twoCellAnchor>
    <xdr:from>
      <xdr:col>17</xdr:col>
      <xdr:colOff>0</xdr:colOff>
      <xdr:row>35</xdr:row>
      <xdr:rowOff>23812</xdr:rowOff>
    </xdr:from>
    <xdr:to>
      <xdr:col>18</xdr:col>
      <xdr:colOff>59531</xdr:colOff>
      <xdr:row>36</xdr:row>
      <xdr:rowOff>166687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AB155BB-EFFD-49A8-9F7B-9562062F478C}"/>
            </a:ext>
          </a:extLst>
        </xdr:cNvPr>
        <xdr:cNvSpPr txBox="1"/>
      </xdr:nvSpPr>
      <xdr:spPr>
        <a:xfrm>
          <a:off x="19907250" y="7048500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2024</a:t>
          </a:r>
        </a:p>
      </xdr:txBody>
    </xdr:sp>
    <xdr:clientData/>
  </xdr:twoCellAnchor>
  <xdr:twoCellAnchor>
    <xdr:from>
      <xdr:col>17</xdr:col>
      <xdr:colOff>11907</xdr:colOff>
      <xdr:row>62</xdr:row>
      <xdr:rowOff>35719</xdr:rowOff>
    </xdr:from>
    <xdr:to>
      <xdr:col>18</xdr:col>
      <xdr:colOff>71438</xdr:colOff>
      <xdr:row>63</xdr:row>
      <xdr:rowOff>178594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044ACA9-ACDA-4654-ABB1-95A3F41BEF7A}"/>
            </a:ext>
          </a:extLst>
        </xdr:cNvPr>
        <xdr:cNvSpPr txBox="1"/>
      </xdr:nvSpPr>
      <xdr:spPr>
        <a:xfrm>
          <a:off x="19919157" y="12322969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35"/>
  <sheetViews>
    <sheetView tabSelected="1" zoomScale="80" zoomScaleNormal="80" workbookViewId="0">
      <selection activeCell="V220" sqref="V220"/>
    </sheetView>
  </sheetViews>
  <sheetFormatPr defaultRowHeight="15" x14ac:dyDescent="0.25"/>
  <cols>
    <col min="1" max="1" width="12.140625" customWidth="1"/>
    <col min="2" max="2" width="12.42578125" customWidth="1"/>
    <col min="3" max="3" width="15.85546875" customWidth="1"/>
    <col min="4" max="4" width="19.42578125" customWidth="1"/>
    <col min="5" max="5" width="17.5703125" customWidth="1"/>
    <col min="6" max="6" width="24.140625" style="14" customWidth="1"/>
    <col min="7" max="7" width="21.85546875" bestFit="1" customWidth="1"/>
    <col min="8" max="8" width="16.85546875" style="1" bestFit="1" customWidth="1"/>
    <col min="9" max="9" width="11.5703125" bestFit="1" customWidth="1"/>
    <col min="10" max="10" width="24.42578125" bestFit="1" customWidth="1"/>
    <col min="12" max="12" width="19.28515625" bestFit="1" customWidth="1"/>
    <col min="14" max="14" width="21.85546875" bestFit="1" customWidth="1"/>
    <col min="16" max="16" width="18.5703125" bestFit="1" customWidth="1"/>
    <col min="18" max="18" width="19.7109375" bestFit="1" customWidth="1"/>
  </cols>
  <sheetData>
    <row r="2" spans="1:19" ht="15.75" x14ac:dyDescent="0.25">
      <c r="A2" s="108" t="s">
        <v>0</v>
      </c>
      <c r="B2" s="108"/>
      <c r="C2" s="108"/>
      <c r="D2" s="108"/>
      <c r="E2" s="108"/>
      <c r="F2" s="108"/>
      <c r="G2" s="15"/>
      <c r="H2" s="18"/>
      <c r="I2" s="15"/>
      <c r="J2" s="15"/>
    </row>
    <row r="3" spans="1:19" ht="15.75" x14ac:dyDescent="0.25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</row>
    <row r="5" spans="1:19" ht="36.75" customHeight="1" thickBot="1" x14ac:dyDescent="0.3">
      <c r="A5" s="20" t="s">
        <v>2</v>
      </c>
      <c r="B5" s="20" t="s">
        <v>3</v>
      </c>
      <c r="C5" s="20" t="s">
        <v>4</v>
      </c>
      <c r="D5" s="21" t="s">
        <v>5</v>
      </c>
      <c r="E5" s="22" t="s">
        <v>6</v>
      </c>
      <c r="F5" s="23" t="s">
        <v>7</v>
      </c>
      <c r="G5" s="24" t="s">
        <v>8</v>
      </c>
      <c r="H5" s="20" t="s">
        <v>9</v>
      </c>
      <c r="I5" s="18"/>
      <c r="J5" s="18" t="s">
        <v>94</v>
      </c>
    </row>
    <row r="6" spans="1:19" x14ac:dyDescent="0.25">
      <c r="A6" s="19" t="s">
        <v>10</v>
      </c>
      <c r="B6" s="19">
        <v>29.822050000000001</v>
      </c>
      <c r="C6" s="19">
        <v>90.271366</v>
      </c>
      <c r="D6" s="2">
        <v>1</v>
      </c>
      <c r="E6" s="3">
        <v>60</v>
      </c>
      <c r="F6" s="13" t="s">
        <v>11</v>
      </c>
      <c r="G6" s="39" t="s">
        <v>12</v>
      </c>
      <c r="H6" s="40">
        <v>80</v>
      </c>
      <c r="J6" s="26" t="s">
        <v>12</v>
      </c>
      <c r="K6" s="1">
        <v>80</v>
      </c>
      <c r="L6" t="s">
        <v>18</v>
      </c>
      <c r="M6" s="1">
        <v>25</v>
      </c>
      <c r="N6" s="27" t="s">
        <v>14</v>
      </c>
      <c r="O6" s="1">
        <v>20</v>
      </c>
      <c r="P6" s="31" t="s">
        <v>16</v>
      </c>
      <c r="Q6" s="19">
        <v>40</v>
      </c>
      <c r="R6" s="31" t="s">
        <v>20</v>
      </c>
      <c r="S6" s="19">
        <v>30</v>
      </c>
    </row>
    <row r="7" spans="1:19" ht="15.75" thickBot="1" x14ac:dyDescent="0.3">
      <c r="A7" s="19"/>
      <c r="B7" s="19"/>
      <c r="C7" s="19"/>
      <c r="D7" s="4"/>
      <c r="E7" s="5"/>
      <c r="F7" s="16" t="s">
        <v>13</v>
      </c>
      <c r="G7" s="41" t="s">
        <v>14</v>
      </c>
      <c r="H7" s="42">
        <v>20</v>
      </c>
      <c r="J7" t="s">
        <v>12</v>
      </c>
      <c r="K7" s="1">
        <v>20</v>
      </c>
      <c r="L7" t="s">
        <v>18</v>
      </c>
      <c r="M7" s="1">
        <v>70</v>
      </c>
      <c r="N7" t="s">
        <v>14</v>
      </c>
      <c r="O7" s="1">
        <v>40</v>
      </c>
    </row>
    <row r="8" spans="1:19" ht="15.75" thickBot="1" x14ac:dyDescent="0.3">
      <c r="A8" s="19"/>
      <c r="B8" s="19"/>
      <c r="C8" s="19"/>
      <c r="G8" s="43"/>
      <c r="H8" s="44"/>
      <c r="J8" t="s">
        <v>12</v>
      </c>
      <c r="K8" s="1">
        <v>65</v>
      </c>
      <c r="L8" t="s">
        <v>18</v>
      </c>
      <c r="M8" s="1">
        <v>15</v>
      </c>
      <c r="N8" t="s">
        <v>14</v>
      </c>
      <c r="O8" s="1">
        <v>10</v>
      </c>
    </row>
    <row r="9" spans="1:19" x14ac:dyDescent="0.25">
      <c r="A9" s="19" t="s">
        <v>10</v>
      </c>
      <c r="B9" s="19">
        <v>29.822050000000001</v>
      </c>
      <c r="C9" s="19">
        <v>90.271366</v>
      </c>
      <c r="D9" s="6">
        <v>2</v>
      </c>
      <c r="E9" s="7">
        <v>50</v>
      </c>
      <c r="F9" s="13" t="s">
        <v>11</v>
      </c>
      <c r="G9" s="45" t="s">
        <v>12</v>
      </c>
      <c r="H9" s="46">
        <v>20</v>
      </c>
      <c r="J9" t="s">
        <v>12</v>
      </c>
      <c r="K9" s="1">
        <v>20</v>
      </c>
      <c r="L9" s="57" t="s">
        <v>18</v>
      </c>
      <c r="M9" s="57">
        <f>SUM(M6:M8)</f>
        <v>110</v>
      </c>
      <c r="N9" t="s">
        <v>14</v>
      </c>
      <c r="O9" s="1">
        <v>10</v>
      </c>
    </row>
    <row r="10" spans="1:19" x14ac:dyDescent="0.25">
      <c r="A10" s="19"/>
      <c r="B10" s="19"/>
      <c r="C10" s="19"/>
      <c r="D10" s="9"/>
      <c r="E10" s="1"/>
      <c r="F10" s="14" t="s">
        <v>13</v>
      </c>
      <c r="G10" s="43" t="s">
        <v>14</v>
      </c>
      <c r="H10" s="40">
        <v>40</v>
      </c>
      <c r="J10" s="28" t="s">
        <v>12</v>
      </c>
      <c r="K10" s="29">
        <v>50</v>
      </c>
      <c r="N10" t="s">
        <v>14</v>
      </c>
      <c r="O10" s="1">
        <v>5</v>
      </c>
    </row>
    <row r="11" spans="1:19" ht="15.75" thickBot="1" x14ac:dyDescent="0.3">
      <c r="A11" s="19"/>
      <c r="B11" s="19"/>
      <c r="C11" s="19"/>
      <c r="D11" s="10"/>
      <c r="E11" s="11"/>
      <c r="F11" s="16" t="s">
        <v>15</v>
      </c>
      <c r="G11" s="47" t="s">
        <v>16</v>
      </c>
      <c r="H11" s="42">
        <v>40</v>
      </c>
      <c r="J11" s="56" t="s">
        <v>12</v>
      </c>
      <c r="K11" s="56">
        <f>SUM(K6:K10)</f>
        <v>235</v>
      </c>
      <c r="N11" s="58" t="s">
        <v>14</v>
      </c>
      <c r="O11" s="58">
        <f>SUM(O6:O10)</f>
        <v>85</v>
      </c>
    </row>
    <row r="12" spans="1:19" ht="15.75" thickBot="1" x14ac:dyDescent="0.3">
      <c r="A12" s="19"/>
      <c r="B12" s="19"/>
      <c r="C12" s="19"/>
      <c r="D12" s="1"/>
      <c r="E12" s="1"/>
      <c r="G12" s="43"/>
      <c r="H12" s="44"/>
      <c r="L12" s="25"/>
    </row>
    <row r="13" spans="1:19" x14ac:dyDescent="0.25">
      <c r="A13" s="19" t="s">
        <v>10</v>
      </c>
      <c r="B13" s="19">
        <v>29.822050000000001</v>
      </c>
      <c r="C13" s="19">
        <v>90.271366</v>
      </c>
      <c r="D13" s="6">
        <v>3</v>
      </c>
      <c r="E13" s="7">
        <v>50</v>
      </c>
      <c r="F13" s="13" t="s">
        <v>17</v>
      </c>
      <c r="G13" s="45" t="s">
        <v>18</v>
      </c>
      <c r="H13" s="46">
        <v>25</v>
      </c>
      <c r="J13" t="s">
        <v>96</v>
      </c>
      <c r="K13">
        <f>SUM(K11,O11,M9,Q6,S6)</f>
        <v>500</v>
      </c>
    </row>
    <row r="14" spans="1:19" x14ac:dyDescent="0.25">
      <c r="A14" s="19"/>
      <c r="B14" s="19"/>
      <c r="C14" s="19"/>
      <c r="D14" s="9"/>
      <c r="E14" s="1"/>
      <c r="F14" s="14" t="s">
        <v>11</v>
      </c>
      <c r="G14" s="43" t="s">
        <v>12</v>
      </c>
      <c r="H14" s="40">
        <v>65</v>
      </c>
      <c r="M14" s="25"/>
    </row>
    <row r="15" spans="1:19" ht="15.75" thickBot="1" x14ac:dyDescent="0.3">
      <c r="A15" s="19"/>
      <c r="B15" s="19"/>
      <c r="C15" s="19"/>
      <c r="D15" s="10"/>
      <c r="E15" s="11"/>
      <c r="F15" s="16" t="s">
        <v>13</v>
      </c>
      <c r="G15" s="47" t="s">
        <v>14</v>
      </c>
      <c r="H15" s="42">
        <v>10</v>
      </c>
    </row>
    <row r="16" spans="1:19" ht="15.75" thickBot="1" x14ac:dyDescent="0.3">
      <c r="A16" s="19"/>
      <c r="B16" s="19"/>
      <c r="C16" s="19"/>
      <c r="D16" s="1"/>
      <c r="E16" s="1"/>
      <c r="G16" s="43"/>
      <c r="H16" s="44"/>
    </row>
    <row r="17" spans="1:17" x14ac:dyDescent="0.25">
      <c r="A17" s="19" t="s">
        <v>10</v>
      </c>
      <c r="B17" s="19">
        <v>29.822050000000001</v>
      </c>
      <c r="C17" s="19">
        <v>90.271366</v>
      </c>
      <c r="D17" s="6">
        <v>4</v>
      </c>
      <c r="E17" s="7">
        <v>40</v>
      </c>
      <c r="F17" s="13" t="s">
        <v>17</v>
      </c>
      <c r="G17" s="45" t="s">
        <v>18</v>
      </c>
      <c r="H17" s="46">
        <v>70</v>
      </c>
    </row>
    <row r="18" spans="1:17" x14ac:dyDescent="0.25">
      <c r="A18" s="19"/>
      <c r="B18" s="19"/>
      <c r="C18" s="19"/>
      <c r="D18" s="9"/>
      <c r="E18" s="1"/>
      <c r="F18" s="14" t="s">
        <v>11</v>
      </c>
      <c r="G18" s="43" t="s">
        <v>12</v>
      </c>
      <c r="H18" s="40">
        <v>20</v>
      </c>
    </row>
    <row r="19" spans="1:17" ht="15.75" thickBot="1" x14ac:dyDescent="0.3">
      <c r="A19" s="19"/>
      <c r="B19" s="19"/>
      <c r="C19" s="19"/>
      <c r="D19" s="10"/>
      <c r="E19" s="11"/>
      <c r="F19" s="16" t="s">
        <v>13</v>
      </c>
      <c r="G19" s="47" t="s">
        <v>14</v>
      </c>
      <c r="H19" s="42">
        <v>10</v>
      </c>
      <c r="L19" s="25"/>
    </row>
    <row r="20" spans="1:17" ht="15.75" thickBot="1" x14ac:dyDescent="0.3">
      <c r="A20" s="19"/>
      <c r="B20" s="19"/>
      <c r="C20" s="19"/>
      <c r="D20" s="1"/>
      <c r="E20" s="1"/>
      <c r="G20" s="43"/>
      <c r="H20" s="44"/>
    </row>
    <row r="21" spans="1:17" x14ac:dyDescent="0.25">
      <c r="A21" s="19" t="s">
        <v>10</v>
      </c>
      <c r="B21" s="19">
        <v>29.822050000000001</v>
      </c>
      <c r="C21" s="19">
        <v>90.271366</v>
      </c>
      <c r="D21" s="6">
        <v>5</v>
      </c>
      <c r="E21" s="7">
        <v>75</v>
      </c>
      <c r="F21" s="13" t="s">
        <v>17</v>
      </c>
      <c r="G21" s="45" t="s">
        <v>18</v>
      </c>
      <c r="H21" s="46">
        <v>15</v>
      </c>
    </row>
    <row r="22" spans="1:17" x14ac:dyDescent="0.25">
      <c r="A22" s="19"/>
      <c r="B22" s="19"/>
      <c r="C22" s="19"/>
      <c r="D22" s="12"/>
      <c r="F22" s="14" t="s">
        <v>11</v>
      </c>
      <c r="G22" s="43" t="s">
        <v>12</v>
      </c>
      <c r="H22" s="40">
        <v>50</v>
      </c>
    </row>
    <row r="23" spans="1:17" x14ac:dyDescent="0.25">
      <c r="A23" s="19"/>
      <c r="B23" s="19"/>
      <c r="C23" s="19"/>
      <c r="D23" s="12"/>
      <c r="F23" s="14" t="s">
        <v>13</v>
      </c>
      <c r="G23" s="43" t="s">
        <v>14</v>
      </c>
      <c r="H23" s="40">
        <v>5</v>
      </c>
    </row>
    <row r="24" spans="1:17" ht="15.75" thickBot="1" x14ac:dyDescent="0.3">
      <c r="A24" s="19"/>
      <c r="B24" s="19"/>
      <c r="C24" s="19"/>
      <c r="D24" s="4"/>
      <c r="E24" s="5"/>
      <c r="F24" s="5" t="s">
        <v>19</v>
      </c>
      <c r="G24" s="47" t="s">
        <v>20</v>
      </c>
      <c r="H24" s="42">
        <v>30</v>
      </c>
    </row>
    <row r="25" spans="1:17" s="33" customFormat="1" x14ac:dyDescent="0.25">
      <c r="A25" s="32"/>
      <c r="B25" s="32"/>
      <c r="C25" s="32"/>
      <c r="F25" s="34"/>
      <c r="H25" s="35"/>
    </row>
    <row r="26" spans="1:17" x14ac:dyDescent="0.25">
      <c r="A26" s="19"/>
      <c r="B26" s="19"/>
      <c r="C26" s="19"/>
    </row>
    <row r="27" spans="1:17" ht="15.75" thickBot="1" x14ac:dyDescent="0.3">
      <c r="A27" s="19"/>
      <c r="B27" s="19"/>
      <c r="C27" s="19"/>
      <c r="I27" s="1" t="s">
        <v>95</v>
      </c>
    </row>
    <row r="28" spans="1:17" x14ac:dyDescent="0.25">
      <c r="A28" s="19" t="s">
        <v>21</v>
      </c>
      <c r="B28" s="19">
        <v>29.820951000000001</v>
      </c>
      <c r="C28" s="19">
        <v>90.27646</v>
      </c>
      <c r="D28" s="6">
        <v>1</v>
      </c>
      <c r="E28" s="7">
        <v>80</v>
      </c>
      <c r="F28" s="13" t="s">
        <v>17</v>
      </c>
      <c r="G28" s="45" t="s">
        <v>18</v>
      </c>
      <c r="H28" s="46">
        <v>15</v>
      </c>
      <c r="J28" t="s">
        <v>12</v>
      </c>
      <c r="K28" s="1">
        <v>70</v>
      </c>
      <c r="L28" t="s">
        <v>18</v>
      </c>
      <c r="M28" s="1">
        <v>15</v>
      </c>
      <c r="N28" t="s">
        <v>23</v>
      </c>
      <c r="O28" s="1">
        <v>15</v>
      </c>
      <c r="P28" s="31" t="s">
        <v>25</v>
      </c>
      <c r="Q28" s="19">
        <v>5</v>
      </c>
    </row>
    <row r="29" spans="1:17" x14ac:dyDescent="0.25">
      <c r="A29" s="19"/>
      <c r="B29" s="19"/>
      <c r="C29" s="19"/>
      <c r="D29" s="9"/>
      <c r="E29" s="1"/>
      <c r="F29" s="14" t="s">
        <v>11</v>
      </c>
      <c r="G29" s="43" t="s">
        <v>12</v>
      </c>
      <c r="H29" s="40">
        <v>70</v>
      </c>
      <c r="J29" t="s">
        <v>12</v>
      </c>
      <c r="K29" s="1">
        <v>70</v>
      </c>
      <c r="L29" t="s">
        <v>18</v>
      </c>
      <c r="M29" s="1">
        <v>10</v>
      </c>
      <c r="N29" t="s">
        <v>23</v>
      </c>
      <c r="O29" s="1">
        <v>20</v>
      </c>
    </row>
    <row r="30" spans="1:17" ht="15.75" thickBot="1" x14ac:dyDescent="0.3">
      <c r="A30" s="19"/>
      <c r="B30" s="19"/>
      <c r="C30" s="19"/>
      <c r="D30" s="10"/>
      <c r="E30" s="11"/>
      <c r="F30" s="16" t="s">
        <v>22</v>
      </c>
      <c r="G30" s="47" t="s">
        <v>23</v>
      </c>
      <c r="H30" s="42">
        <v>15</v>
      </c>
      <c r="J30" t="s">
        <v>12</v>
      </c>
      <c r="K30" s="1">
        <v>60</v>
      </c>
      <c r="L30" t="s">
        <v>18</v>
      </c>
      <c r="M30" s="1">
        <v>10</v>
      </c>
      <c r="N30" t="s">
        <v>23</v>
      </c>
      <c r="O30" s="1">
        <v>30</v>
      </c>
    </row>
    <row r="31" spans="1:17" ht="15.75" thickBot="1" x14ac:dyDescent="0.3">
      <c r="A31" s="19"/>
      <c r="B31" s="19"/>
      <c r="C31" s="19"/>
      <c r="D31" s="1"/>
      <c r="E31" s="1"/>
      <c r="G31" s="43"/>
      <c r="H31" s="44"/>
      <c r="J31" t="s">
        <v>12</v>
      </c>
      <c r="K31" s="1">
        <v>65</v>
      </c>
      <c r="L31" t="s">
        <v>18</v>
      </c>
      <c r="M31" s="1">
        <v>25</v>
      </c>
      <c r="N31" t="s">
        <v>23</v>
      </c>
      <c r="O31" s="1">
        <v>10</v>
      </c>
    </row>
    <row r="32" spans="1:17" x14ac:dyDescent="0.25">
      <c r="A32" s="19" t="s">
        <v>21</v>
      </c>
      <c r="B32" s="19">
        <v>29.820951000000001</v>
      </c>
      <c r="C32" s="19">
        <v>90.27646</v>
      </c>
      <c r="D32" s="6">
        <v>2</v>
      </c>
      <c r="E32" s="7">
        <v>75</v>
      </c>
      <c r="F32" s="13" t="s">
        <v>17</v>
      </c>
      <c r="G32" s="45" t="s">
        <v>18</v>
      </c>
      <c r="H32" s="46">
        <v>10</v>
      </c>
      <c r="J32" t="s">
        <v>12</v>
      </c>
      <c r="K32" s="1">
        <v>50</v>
      </c>
      <c r="L32" t="s">
        <v>18</v>
      </c>
      <c r="M32" s="1">
        <v>30</v>
      </c>
      <c r="N32" t="s">
        <v>23</v>
      </c>
      <c r="O32" s="1">
        <v>15</v>
      </c>
    </row>
    <row r="33" spans="1:15" x14ac:dyDescent="0.25">
      <c r="A33" s="19"/>
      <c r="B33" s="19"/>
      <c r="C33" s="19"/>
      <c r="D33" s="9"/>
      <c r="E33" s="1"/>
      <c r="F33" s="14" t="s">
        <v>11</v>
      </c>
      <c r="G33" s="43" t="s">
        <v>12</v>
      </c>
      <c r="H33" s="40">
        <v>70</v>
      </c>
      <c r="J33" s="59" t="s">
        <v>12</v>
      </c>
      <c r="K33" s="59">
        <f>SUM(K28:K32)</f>
        <v>315</v>
      </c>
      <c r="L33" s="57" t="s">
        <v>18</v>
      </c>
      <c r="M33" s="57">
        <f>SUM(M28:M32)</f>
        <v>90</v>
      </c>
      <c r="N33" s="55" t="s">
        <v>23</v>
      </c>
      <c r="O33" s="55">
        <f>SUM(O28:O32)</f>
        <v>90</v>
      </c>
    </row>
    <row r="34" spans="1:15" ht="15.75" thickBot="1" x14ac:dyDescent="0.3">
      <c r="A34" s="19"/>
      <c r="B34" s="19"/>
      <c r="C34" s="19"/>
      <c r="D34" s="10"/>
      <c r="E34" s="11"/>
      <c r="F34" s="16" t="s">
        <v>22</v>
      </c>
      <c r="G34" s="47" t="s">
        <v>23</v>
      </c>
      <c r="H34" s="42">
        <v>20</v>
      </c>
    </row>
    <row r="35" spans="1:15" ht="15.75" thickBot="1" x14ac:dyDescent="0.3">
      <c r="A35" s="19"/>
      <c r="B35" s="19"/>
      <c r="C35" s="19"/>
      <c r="D35" s="1"/>
      <c r="E35" s="1"/>
      <c r="G35" s="43"/>
      <c r="H35" s="44"/>
      <c r="J35" t="s">
        <v>96</v>
      </c>
      <c r="K35">
        <f>SUM(K33,M33,O33,Q28)</f>
        <v>500</v>
      </c>
    </row>
    <row r="36" spans="1:15" x14ac:dyDescent="0.25">
      <c r="A36" s="19" t="s">
        <v>21</v>
      </c>
      <c r="B36" s="19">
        <v>29.820951000000001</v>
      </c>
      <c r="C36" s="19">
        <v>90.27646</v>
      </c>
      <c r="D36" s="6">
        <v>3</v>
      </c>
      <c r="E36" s="7">
        <v>70</v>
      </c>
      <c r="F36" s="13" t="s">
        <v>11</v>
      </c>
      <c r="G36" s="45" t="s">
        <v>12</v>
      </c>
      <c r="H36" s="46">
        <v>60</v>
      </c>
    </row>
    <row r="37" spans="1:15" x14ac:dyDescent="0.25">
      <c r="A37" s="19"/>
      <c r="B37" s="19"/>
      <c r="C37" s="19"/>
      <c r="D37" s="9"/>
      <c r="E37" s="1"/>
      <c r="F37" s="14" t="s">
        <v>22</v>
      </c>
      <c r="G37" s="43" t="s">
        <v>23</v>
      </c>
      <c r="H37" s="40">
        <v>30</v>
      </c>
    </row>
    <row r="38" spans="1:15" ht="15.75" thickBot="1" x14ac:dyDescent="0.3">
      <c r="A38" s="19"/>
      <c r="B38" s="19"/>
      <c r="C38" s="19"/>
      <c r="D38" s="10"/>
      <c r="E38" s="11"/>
      <c r="F38" s="16" t="s">
        <v>17</v>
      </c>
      <c r="G38" s="47" t="s">
        <v>18</v>
      </c>
      <c r="H38" s="42">
        <v>10</v>
      </c>
    </row>
    <row r="39" spans="1:15" ht="15.75" thickBot="1" x14ac:dyDescent="0.3">
      <c r="A39" s="19"/>
      <c r="B39" s="19"/>
      <c r="C39" s="19"/>
      <c r="D39" s="1"/>
      <c r="E39" s="1"/>
      <c r="G39" s="43"/>
      <c r="H39" s="44"/>
    </row>
    <row r="40" spans="1:15" x14ac:dyDescent="0.25">
      <c r="A40" s="19" t="s">
        <v>21</v>
      </c>
      <c r="B40" s="19">
        <v>29.820951000000001</v>
      </c>
      <c r="C40" s="19">
        <v>90.27646</v>
      </c>
      <c r="D40" s="6">
        <v>4</v>
      </c>
      <c r="E40" s="7">
        <v>65</v>
      </c>
      <c r="F40" s="13" t="s">
        <v>11</v>
      </c>
      <c r="G40" s="45" t="s">
        <v>12</v>
      </c>
      <c r="H40" s="46">
        <v>65</v>
      </c>
    </row>
    <row r="41" spans="1:15" x14ac:dyDescent="0.25">
      <c r="A41" s="19"/>
      <c r="B41" s="19"/>
      <c r="C41" s="19"/>
      <c r="D41" s="9"/>
      <c r="E41" s="1"/>
      <c r="F41" s="14" t="s">
        <v>22</v>
      </c>
      <c r="G41" s="43" t="s">
        <v>23</v>
      </c>
      <c r="H41" s="40">
        <v>10</v>
      </c>
    </row>
    <row r="42" spans="1:15" ht="15.75" thickBot="1" x14ac:dyDescent="0.3">
      <c r="A42" s="19"/>
      <c r="B42" s="19"/>
      <c r="C42" s="19"/>
      <c r="D42" s="10"/>
      <c r="E42" s="11"/>
      <c r="F42" s="16" t="s">
        <v>17</v>
      </c>
      <c r="G42" s="47" t="s">
        <v>18</v>
      </c>
      <c r="H42" s="42">
        <v>25</v>
      </c>
    </row>
    <row r="43" spans="1:15" ht="15.75" thickBot="1" x14ac:dyDescent="0.3">
      <c r="A43" s="19"/>
      <c r="B43" s="19"/>
      <c r="C43" s="19"/>
      <c r="D43" s="1"/>
      <c r="E43" s="1"/>
      <c r="G43" s="43"/>
      <c r="H43" s="44"/>
    </row>
    <row r="44" spans="1:15" x14ac:dyDescent="0.25">
      <c r="A44" s="19" t="s">
        <v>21</v>
      </c>
      <c r="B44" s="19">
        <v>29.820951000000001</v>
      </c>
      <c r="C44" s="19">
        <v>90.27646</v>
      </c>
      <c r="D44" s="6">
        <v>5</v>
      </c>
      <c r="E44" s="7">
        <v>70</v>
      </c>
      <c r="F44" s="13" t="s">
        <v>11</v>
      </c>
      <c r="G44" s="45" t="s">
        <v>12</v>
      </c>
      <c r="H44" s="46">
        <v>50</v>
      </c>
    </row>
    <row r="45" spans="1:15" x14ac:dyDescent="0.25">
      <c r="A45" s="19"/>
      <c r="B45" s="19"/>
      <c r="C45" s="19"/>
      <c r="D45" s="9"/>
      <c r="E45" s="1"/>
      <c r="F45" s="14" t="s">
        <v>22</v>
      </c>
      <c r="G45" s="43" t="s">
        <v>23</v>
      </c>
      <c r="H45" s="40">
        <v>15</v>
      </c>
    </row>
    <row r="46" spans="1:15" x14ac:dyDescent="0.25">
      <c r="A46" s="19"/>
      <c r="B46" s="19"/>
      <c r="C46" s="19"/>
      <c r="D46" s="9"/>
      <c r="E46" s="1"/>
      <c r="F46" s="14" t="s">
        <v>17</v>
      </c>
      <c r="G46" s="43" t="s">
        <v>18</v>
      </c>
      <c r="H46" s="40">
        <v>30</v>
      </c>
    </row>
    <row r="47" spans="1:15" ht="15.75" thickBot="1" x14ac:dyDescent="0.3">
      <c r="A47" s="19"/>
      <c r="B47" s="19"/>
      <c r="C47" s="19"/>
      <c r="D47" s="10"/>
      <c r="E47" s="11"/>
      <c r="F47" s="16" t="s">
        <v>24</v>
      </c>
      <c r="G47" s="47" t="s">
        <v>25</v>
      </c>
      <c r="H47" s="42">
        <v>5</v>
      </c>
    </row>
    <row r="48" spans="1:15" x14ac:dyDescent="0.25">
      <c r="A48" s="19"/>
      <c r="B48" s="19"/>
      <c r="C48" s="19"/>
    </row>
    <row r="49" spans="1:17" x14ac:dyDescent="0.25">
      <c r="A49" s="19"/>
      <c r="B49" s="19"/>
      <c r="C49" s="19"/>
    </row>
    <row r="50" spans="1:17" s="33" customFormat="1" ht="15.75" thickBot="1" x14ac:dyDescent="0.3">
      <c r="A50" s="32"/>
      <c r="B50" s="32"/>
      <c r="C50" s="32"/>
      <c r="F50" s="34"/>
      <c r="H50" s="35"/>
    </row>
    <row r="51" spans="1:17" x14ac:dyDescent="0.25">
      <c r="A51" s="19" t="s">
        <v>26</v>
      </c>
      <c r="B51" s="19">
        <v>29.822502</v>
      </c>
      <c r="C51" s="19">
        <v>90.253472000000002</v>
      </c>
      <c r="D51" s="6">
        <v>1</v>
      </c>
      <c r="E51" s="7">
        <v>70</v>
      </c>
      <c r="F51" s="13" t="s">
        <v>27</v>
      </c>
      <c r="G51" s="45" t="s">
        <v>28</v>
      </c>
      <c r="H51" s="46">
        <v>50</v>
      </c>
      <c r="I51" t="s">
        <v>97</v>
      </c>
    </row>
    <row r="52" spans="1:17" x14ac:dyDescent="0.25">
      <c r="A52" s="19"/>
      <c r="B52" s="19"/>
      <c r="C52" s="19"/>
      <c r="D52" s="9"/>
      <c r="E52" s="1"/>
      <c r="F52" s="14" t="s">
        <v>22</v>
      </c>
      <c r="G52" s="43" t="s">
        <v>23</v>
      </c>
      <c r="H52" s="40">
        <v>30</v>
      </c>
      <c r="J52" s="28" t="s">
        <v>23</v>
      </c>
      <c r="K52" s="29">
        <v>30</v>
      </c>
      <c r="L52" s="28" t="s">
        <v>14</v>
      </c>
      <c r="M52" s="29">
        <v>20</v>
      </c>
      <c r="N52" s="62" t="s">
        <v>28</v>
      </c>
      <c r="O52" s="32">
        <v>50</v>
      </c>
      <c r="P52" s="28" t="s">
        <v>18</v>
      </c>
      <c r="Q52" s="29">
        <v>14</v>
      </c>
    </row>
    <row r="53" spans="1:17" x14ac:dyDescent="0.25">
      <c r="A53" s="19"/>
      <c r="B53" s="19"/>
      <c r="C53" s="19"/>
      <c r="D53" s="9"/>
      <c r="E53" s="1"/>
      <c r="F53" s="14" t="s">
        <v>29</v>
      </c>
      <c r="G53" s="43" t="s">
        <v>30</v>
      </c>
      <c r="H53" s="40">
        <v>5</v>
      </c>
      <c r="J53" s="28" t="s">
        <v>23</v>
      </c>
      <c r="K53" s="29">
        <v>60</v>
      </c>
      <c r="L53" s="28" t="s">
        <v>14</v>
      </c>
      <c r="M53" s="29">
        <v>30</v>
      </c>
      <c r="P53" s="28" t="s">
        <v>18</v>
      </c>
      <c r="Q53" s="29">
        <v>10</v>
      </c>
    </row>
    <row r="54" spans="1:17" x14ac:dyDescent="0.25">
      <c r="A54" s="19"/>
      <c r="B54" s="19"/>
      <c r="C54" s="19"/>
      <c r="D54" s="9"/>
      <c r="E54" s="1"/>
      <c r="F54" s="14" t="s">
        <v>31</v>
      </c>
      <c r="G54" s="43" t="s">
        <v>32</v>
      </c>
      <c r="H54" s="40">
        <v>1</v>
      </c>
      <c r="J54" s="28" t="s">
        <v>23</v>
      </c>
      <c r="K54" s="29">
        <v>50</v>
      </c>
      <c r="L54" s="28" t="s">
        <v>14</v>
      </c>
      <c r="M54" s="29">
        <v>15</v>
      </c>
      <c r="P54" s="28" t="s">
        <v>18</v>
      </c>
      <c r="Q54" s="29">
        <v>15</v>
      </c>
    </row>
    <row r="55" spans="1:17" ht="15.75" thickBot="1" x14ac:dyDescent="0.3">
      <c r="A55" s="19"/>
      <c r="B55" s="19"/>
      <c r="C55" s="19"/>
      <c r="D55" s="10"/>
      <c r="E55" s="11"/>
      <c r="F55" s="16" t="s">
        <v>17</v>
      </c>
      <c r="G55" s="47" t="s">
        <v>18</v>
      </c>
      <c r="H55" s="42">
        <v>14</v>
      </c>
      <c r="J55" s="28" t="s">
        <v>23</v>
      </c>
      <c r="K55" s="29">
        <v>70</v>
      </c>
      <c r="L55" s="60" t="s">
        <v>14</v>
      </c>
      <c r="M55" s="58">
        <f>SUM(M52:M54)</f>
        <v>65</v>
      </c>
      <c r="P55" s="28" t="s">
        <v>18</v>
      </c>
      <c r="Q55" s="29">
        <v>10</v>
      </c>
    </row>
    <row r="56" spans="1:17" ht="15.75" thickBot="1" x14ac:dyDescent="0.3">
      <c r="A56" s="19"/>
      <c r="B56" s="19"/>
      <c r="C56" s="19"/>
      <c r="D56" s="1"/>
      <c r="E56" s="1"/>
      <c r="G56" s="43"/>
      <c r="H56" s="44"/>
      <c r="J56" s="28" t="s">
        <v>23</v>
      </c>
      <c r="K56" s="29">
        <v>80</v>
      </c>
      <c r="P56" s="61" t="s">
        <v>18</v>
      </c>
      <c r="Q56" s="57">
        <f>SUM(Q52:Q55)</f>
        <v>49</v>
      </c>
    </row>
    <row r="57" spans="1:17" x14ac:dyDescent="0.25">
      <c r="A57" s="19" t="s">
        <v>26</v>
      </c>
      <c r="B57" s="19">
        <v>29.822502</v>
      </c>
      <c r="C57" s="19">
        <v>90.253472000000002</v>
      </c>
      <c r="D57" s="6">
        <v>2</v>
      </c>
      <c r="E57" s="7">
        <v>50</v>
      </c>
      <c r="F57" s="13" t="s">
        <v>22</v>
      </c>
      <c r="G57" s="45" t="s">
        <v>23</v>
      </c>
      <c r="H57" s="46">
        <v>60</v>
      </c>
      <c r="J57" s="54" t="s">
        <v>23</v>
      </c>
      <c r="K57" s="55">
        <f>SUM(K52:K56)</f>
        <v>290</v>
      </c>
    </row>
    <row r="58" spans="1:17" x14ac:dyDescent="0.25">
      <c r="A58" s="19"/>
      <c r="B58" s="19"/>
      <c r="C58" s="19"/>
      <c r="D58" s="9"/>
      <c r="E58" s="1"/>
      <c r="F58" s="14" t="s">
        <v>13</v>
      </c>
      <c r="G58" s="43" t="s">
        <v>14</v>
      </c>
      <c r="H58" s="40">
        <v>20</v>
      </c>
      <c r="J58" s="28"/>
      <c r="L58" s="26" t="s">
        <v>35</v>
      </c>
      <c r="M58" s="1">
        <v>10</v>
      </c>
      <c r="N58" s="28" t="s">
        <v>30</v>
      </c>
      <c r="O58" s="29">
        <v>5</v>
      </c>
    </row>
    <row r="59" spans="1:17" x14ac:dyDescent="0.25">
      <c r="A59" s="19"/>
      <c r="B59" s="19"/>
      <c r="C59" s="19"/>
      <c r="D59" s="9"/>
      <c r="E59" s="1"/>
      <c r="F59" s="14" t="s">
        <v>33</v>
      </c>
      <c r="G59" s="43" t="s">
        <v>34</v>
      </c>
      <c r="H59" s="40">
        <v>10</v>
      </c>
      <c r="J59" s="28" t="s">
        <v>96</v>
      </c>
      <c r="K59">
        <f>SUM(K57,M55,O52,Q56,M60,O60,K62:K64)</f>
        <v>500</v>
      </c>
      <c r="L59" s="26" t="s">
        <v>35</v>
      </c>
      <c r="M59" s="1">
        <v>10</v>
      </c>
      <c r="N59" s="28" t="s">
        <v>30</v>
      </c>
      <c r="O59" s="29">
        <v>5</v>
      </c>
    </row>
    <row r="60" spans="1:17" ht="15.75" thickBot="1" x14ac:dyDescent="0.3">
      <c r="A60" s="19"/>
      <c r="B60" s="19"/>
      <c r="C60" s="19"/>
      <c r="D60" s="10"/>
      <c r="E60" s="11"/>
      <c r="F60" s="16" t="s">
        <v>35</v>
      </c>
      <c r="G60" s="48" t="s">
        <v>35</v>
      </c>
      <c r="H60" s="42">
        <v>10</v>
      </c>
      <c r="L60" s="36" t="s">
        <v>35</v>
      </c>
      <c r="M60" s="31">
        <f>SUM(M58:M59)</f>
        <v>20</v>
      </c>
      <c r="N60" s="30" t="s">
        <v>30</v>
      </c>
      <c r="O60" s="31">
        <f>SUM(O58:O59)</f>
        <v>10</v>
      </c>
    </row>
    <row r="61" spans="1:17" ht="15.75" thickBot="1" x14ac:dyDescent="0.3">
      <c r="A61" s="19"/>
      <c r="B61" s="19"/>
      <c r="C61" s="19"/>
      <c r="D61" s="1"/>
      <c r="E61" s="1"/>
      <c r="G61" s="43"/>
      <c r="H61" s="44"/>
    </row>
    <row r="62" spans="1:17" x14ac:dyDescent="0.25">
      <c r="A62" s="19" t="s">
        <v>26</v>
      </c>
      <c r="B62" s="19">
        <v>29.822502</v>
      </c>
      <c r="C62" s="19">
        <v>90.253472000000002</v>
      </c>
      <c r="D62" s="6">
        <v>3</v>
      </c>
      <c r="E62" s="7">
        <v>45</v>
      </c>
      <c r="F62" s="13" t="s">
        <v>22</v>
      </c>
      <c r="G62" s="45" t="s">
        <v>23</v>
      </c>
      <c r="H62" s="46">
        <v>50</v>
      </c>
      <c r="J62" s="31" t="s">
        <v>34</v>
      </c>
      <c r="K62" s="19">
        <v>10</v>
      </c>
    </row>
    <row r="63" spans="1:17" x14ac:dyDescent="0.25">
      <c r="A63" s="19"/>
      <c r="B63" s="19"/>
      <c r="C63" s="19"/>
      <c r="D63" s="9"/>
      <c r="E63" s="1"/>
      <c r="F63" s="14" t="s">
        <v>13</v>
      </c>
      <c r="G63" s="43" t="s">
        <v>14</v>
      </c>
      <c r="H63" s="40">
        <v>30</v>
      </c>
      <c r="J63" s="31" t="s">
        <v>25</v>
      </c>
      <c r="K63" s="19">
        <v>5</v>
      </c>
    </row>
    <row r="64" spans="1:17" x14ac:dyDescent="0.25">
      <c r="A64" s="19"/>
      <c r="B64" s="19"/>
      <c r="C64" s="19"/>
      <c r="D64" s="9"/>
      <c r="E64" s="1"/>
      <c r="F64" s="14" t="s">
        <v>17</v>
      </c>
      <c r="G64" s="43" t="s">
        <v>18</v>
      </c>
      <c r="H64" s="40">
        <v>10</v>
      </c>
      <c r="J64" s="31" t="s">
        <v>32</v>
      </c>
      <c r="K64" s="19">
        <v>1</v>
      </c>
    </row>
    <row r="65" spans="1:19" ht="15.75" thickBot="1" x14ac:dyDescent="0.3">
      <c r="A65" s="19"/>
      <c r="B65" s="19"/>
      <c r="C65" s="19"/>
      <c r="D65" s="10"/>
      <c r="E65" s="11"/>
      <c r="F65" s="16" t="s">
        <v>35</v>
      </c>
      <c r="G65" s="48" t="s">
        <v>35</v>
      </c>
      <c r="H65" s="42">
        <v>10</v>
      </c>
    </row>
    <row r="66" spans="1:19" ht="15.75" thickBot="1" x14ac:dyDescent="0.3">
      <c r="A66" s="19"/>
      <c r="B66" s="19"/>
      <c r="C66" s="19"/>
      <c r="D66" s="1"/>
      <c r="E66" s="1"/>
      <c r="G66" s="43"/>
      <c r="H66" s="44"/>
    </row>
    <row r="67" spans="1:19" x14ac:dyDescent="0.25">
      <c r="A67" s="19" t="s">
        <v>26</v>
      </c>
      <c r="B67" s="19">
        <v>29.822502</v>
      </c>
      <c r="C67" s="19">
        <v>90.253472000000002</v>
      </c>
      <c r="D67" s="6">
        <v>4</v>
      </c>
      <c r="E67" s="7">
        <v>60</v>
      </c>
      <c r="F67" s="13" t="s">
        <v>22</v>
      </c>
      <c r="G67" s="45" t="s">
        <v>23</v>
      </c>
      <c r="H67" s="46">
        <v>70</v>
      </c>
    </row>
    <row r="68" spans="1:19" x14ac:dyDescent="0.25">
      <c r="A68" s="19"/>
      <c r="B68" s="19"/>
      <c r="C68" s="19"/>
      <c r="D68" s="9"/>
      <c r="E68" s="1"/>
      <c r="F68" s="14" t="s">
        <v>13</v>
      </c>
      <c r="G68" s="43" t="s">
        <v>14</v>
      </c>
      <c r="H68" s="40">
        <v>15</v>
      </c>
    </row>
    <row r="69" spans="1:19" ht="15.75" thickBot="1" x14ac:dyDescent="0.3">
      <c r="A69" s="19"/>
      <c r="B69" s="19"/>
      <c r="C69" s="19"/>
      <c r="D69" s="10"/>
      <c r="E69" s="11"/>
      <c r="F69" s="16" t="s">
        <v>17</v>
      </c>
      <c r="G69" s="47" t="s">
        <v>18</v>
      </c>
      <c r="H69" s="42">
        <v>15</v>
      </c>
    </row>
    <row r="70" spans="1:19" ht="15.75" thickBot="1" x14ac:dyDescent="0.3">
      <c r="A70" s="19"/>
      <c r="B70" s="19"/>
      <c r="C70" s="19"/>
      <c r="D70" s="1"/>
      <c r="E70" s="1"/>
      <c r="G70" s="43"/>
      <c r="H70" s="44"/>
    </row>
    <row r="71" spans="1:19" x14ac:dyDescent="0.25">
      <c r="A71" s="19" t="s">
        <v>26</v>
      </c>
      <c r="B71" s="19">
        <v>29.822502</v>
      </c>
      <c r="C71" s="19">
        <v>90.253472000000002</v>
      </c>
      <c r="D71" s="6">
        <v>5</v>
      </c>
      <c r="E71" s="7">
        <v>60</v>
      </c>
      <c r="F71" s="13" t="s">
        <v>22</v>
      </c>
      <c r="G71" s="45" t="s">
        <v>23</v>
      </c>
      <c r="H71" s="46">
        <v>80</v>
      </c>
    </row>
    <row r="72" spans="1:19" x14ac:dyDescent="0.25">
      <c r="A72" s="19"/>
      <c r="B72" s="19"/>
      <c r="C72" s="19"/>
      <c r="D72" s="9"/>
      <c r="E72" s="1"/>
      <c r="F72" s="14" t="s">
        <v>17</v>
      </c>
      <c r="G72" s="43" t="s">
        <v>18</v>
      </c>
      <c r="H72" s="40">
        <v>10</v>
      </c>
    </row>
    <row r="73" spans="1:19" x14ac:dyDescent="0.25">
      <c r="A73" s="19"/>
      <c r="B73" s="19"/>
      <c r="C73" s="19"/>
      <c r="D73" s="9"/>
      <c r="E73" s="1"/>
      <c r="F73" s="14" t="s">
        <v>29</v>
      </c>
      <c r="G73" s="43" t="s">
        <v>30</v>
      </c>
      <c r="H73" s="40">
        <v>5</v>
      </c>
    </row>
    <row r="74" spans="1:19" ht="15.75" thickBot="1" x14ac:dyDescent="0.3">
      <c r="A74" s="19"/>
      <c r="B74" s="19"/>
      <c r="C74" s="19"/>
      <c r="D74" s="10"/>
      <c r="E74" s="11"/>
      <c r="F74" s="16" t="s">
        <v>24</v>
      </c>
      <c r="G74" s="47" t="s">
        <v>25</v>
      </c>
      <c r="H74" s="42">
        <v>5</v>
      </c>
      <c r="L74" s="25"/>
      <c r="M74" s="25"/>
      <c r="N74" s="25"/>
    </row>
    <row r="75" spans="1:19" s="33" customFormat="1" x14ac:dyDescent="0.25">
      <c r="A75" s="32"/>
      <c r="B75" s="32"/>
      <c r="C75" s="32"/>
      <c r="F75" s="34"/>
      <c r="H75" s="35"/>
    </row>
    <row r="76" spans="1:19" x14ac:dyDescent="0.25">
      <c r="A76" s="19"/>
      <c r="B76" s="19"/>
      <c r="C76" s="19"/>
      <c r="I76" t="s">
        <v>98</v>
      </c>
    </row>
    <row r="77" spans="1:19" ht="15.75" thickBot="1" x14ac:dyDescent="0.3">
      <c r="A77" s="19"/>
      <c r="B77" s="19"/>
      <c r="C77" s="19"/>
      <c r="J77" t="s">
        <v>23</v>
      </c>
      <c r="K77" s="1">
        <v>80</v>
      </c>
      <c r="L77" s="28" t="s">
        <v>14</v>
      </c>
      <c r="M77" s="29">
        <v>15</v>
      </c>
      <c r="N77" s="28" t="s">
        <v>38</v>
      </c>
      <c r="O77" s="29">
        <v>50</v>
      </c>
      <c r="P77" s="28" t="s">
        <v>18</v>
      </c>
      <c r="Q77" s="29">
        <v>5</v>
      </c>
      <c r="R77" s="30" t="s">
        <v>30</v>
      </c>
      <c r="S77" s="37">
        <v>20</v>
      </c>
    </row>
    <row r="78" spans="1:19" x14ac:dyDescent="0.25">
      <c r="A78" s="19" t="s">
        <v>36</v>
      </c>
      <c r="B78" s="19">
        <v>29.800743000000001</v>
      </c>
      <c r="C78" s="19">
        <v>90.242620000000002</v>
      </c>
      <c r="D78" s="6">
        <v>1</v>
      </c>
      <c r="E78" s="7">
        <v>70</v>
      </c>
      <c r="F78" s="13" t="s">
        <v>22</v>
      </c>
      <c r="G78" s="45" t="s">
        <v>23</v>
      </c>
      <c r="H78" s="46">
        <v>80</v>
      </c>
      <c r="J78" t="s">
        <v>23</v>
      </c>
      <c r="K78" s="1">
        <v>30</v>
      </c>
      <c r="L78" s="28" t="s">
        <v>14</v>
      </c>
      <c r="M78" s="29">
        <v>75</v>
      </c>
      <c r="N78" s="28" t="s">
        <v>38</v>
      </c>
      <c r="O78" s="29">
        <v>50</v>
      </c>
      <c r="P78" s="28" t="s">
        <v>18</v>
      </c>
      <c r="Q78" s="29">
        <v>25</v>
      </c>
    </row>
    <row r="79" spans="1:19" ht="15.75" thickBot="1" x14ac:dyDescent="0.3">
      <c r="A79" s="19"/>
      <c r="B79" s="19"/>
      <c r="C79" s="19"/>
      <c r="D79" s="10"/>
      <c r="E79" s="11"/>
      <c r="F79" s="16" t="s">
        <v>29</v>
      </c>
      <c r="G79" s="47" t="s">
        <v>30</v>
      </c>
      <c r="H79" s="42">
        <v>20</v>
      </c>
      <c r="J79" t="s">
        <v>23</v>
      </c>
      <c r="K79" s="1">
        <v>65</v>
      </c>
      <c r="L79" s="28" t="s">
        <v>14</v>
      </c>
      <c r="M79" s="29">
        <v>25</v>
      </c>
      <c r="N79" s="63" t="s">
        <v>38</v>
      </c>
      <c r="O79" s="64">
        <f>SUM(O77:O78)</f>
        <v>100</v>
      </c>
      <c r="P79" s="28" t="s">
        <v>18</v>
      </c>
      <c r="Q79" s="29">
        <v>10</v>
      </c>
    </row>
    <row r="80" spans="1:19" ht="15.75" thickBot="1" x14ac:dyDescent="0.3">
      <c r="A80" s="19"/>
      <c r="B80" s="19"/>
      <c r="C80" s="19"/>
      <c r="D80" s="1"/>
      <c r="E80" s="1"/>
      <c r="G80" s="43"/>
      <c r="H80" s="44"/>
      <c r="J80" t="s">
        <v>23</v>
      </c>
      <c r="K80" s="1">
        <v>30</v>
      </c>
      <c r="L80" s="28" t="s">
        <v>14</v>
      </c>
      <c r="M80" s="29">
        <v>10</v>
      </c>
      <c r="P80" s="28" t="s">
        <v>18</v>
      </c>
      <c r="Q80" s="29">
        <v>10</v>
      </c>
    </row>
    <row r="81" spans="1:17" x14ac:dyDescent="0.25">
      <c r="A81" s="19" t="s">
        <v>36</v>
      </c>
      <c r="B81" s="19">
        <v>29.800743000000001</v>
      </c>
      <c r="C81" s="19">
        <v>90.242620000000002</v>
      </c>
      <c r="D81" s="6">
        <v>2</v>
      </c>
      <c r="E81" s="7">
        <v>65</v>
      </c>
      <c r="F81" s="13" t="s">
        <v>37</v>
      </c>
      <c r="G81" s="45" t="s">
        <v>38</v>
      </c>
      <c r="H81" s="46">
        <v>50</v>
      </c>
      <c r="J81" s="55" t="s">
        <v>23</v>
      </c>
      <c r="K81" s="55">
        <f>SUM(K77:K80)</f>
        <v>205</v>
      </c>
      <c r="L81" s="60" t="s">
        <v>14</v>
      </c>
      <c r="M81" s="58">
        <f>SUM(M77:M80)</f>
        <v>125</v>
      </c>
      <c r="P81" s="61" t="s">
        <v>18</v>
      </c>
      <c r="Q81" s="57">
        <f>SUM(Q77:Q80)</f>
        <v>50</v>
      </c>
    </row>
    <row r="82" spans="1:17" x14ac:dyDescent="0.25">
      <c r="A82" s="19"/>
      <c r="B82" s="19"/>
      <c r="C82" s="19"/>
      <c r="D82" s="9"/>
      <c r="E82" s="1"/>
      <c r="F82" s="14" t="s">
        <v>22</v>
      </c>
      <c r="G82" s="43" t="s">
        <v>23</v>
      </c>
      <c r="H82" s="40">
        <v>30</v>
      </c>
    </row>
    <row r="83" spans="1:17" x14ac:dyDescent="0.25">
      <c r="A83" s="19"/>
      <c r="B83" s="19"/>
      <c r="C83" s="19"/>
      <c r="D83" s="9"/>
      <c r="E83" s="1"/>
      <c r="F83" s="14" t="s">
        <v>13</v>
      </c>
      <c r="G83" s="43" t="s">
        <v>14</v>
      </c>
      <c r="H83" s="40">
        <v>15</v>
      </c>
      <c r="J83" t="s">
        <v>96</v>
      </c>
      <c r="K83">
        <f>SUM(K81,M81,Q81,O79,S77)</f>
        <v>500</v>
      </c>
    </row>
    <row r="84" spans="1:17" ht="15.75" thickBot="1" x14ac:dyDescent="0.3">
      <c r="A84" s="19"/>
      <c r="B84" s="19"/>
      <c r="C84" s="19"/>
      <c r="D84" s="10"/>
      <c r="E84" s="11"/>
      <c r="F84" s="16" t="s">
        <v>17</v>
      </c>
      <c r="G84" s="47" t="s">
        <v>18</v>
      </c>
      <c r="H84" s="42">
        <v>5</v>
      </c>
    </row>
    <row r="85" spans="1:17" ht="15.75" thickBot="1" x14ac:dyDescent="0.3">
      <c r="A85" s="19"/>
      <c r="B85" s="19"/>
      <c r="C85" s="19"/>
      <c r="D85" s="1"/>
      <c r="E85" s="1"/>
      <c r="G85" s="43"/>
      <c r="H85" s="44"/>
    </row>
    <row r="86" spans="1:17" x14ac:dyDescent="0.25">
      <c r="A86" s="19" t="s">
        <v>36</v>
      </c>
      <c r="B86" s="19">
        <v>29.800743000000001</v>
      </c>
      <c r="C86" s="19">
        <v>90.242620000000002</v>
      </c>
      <c r="D86" s="6">
        <v>3</v>
      </c>
      <c r="E86" s="7">
        <v>45</v>
      </c>
      <c r="F86" s="13" t="s">
        <v>13</v>
      </c>
      <c r="G86" s="45" t="s">
        <v>14</v>
      </c>
      <c r="H86" s="46">
        <v>75</v>
      </c>
    </row>
    <row r="87" spans="1:17" ht="15.75" thickBot="1" x14ac:dyDescent="0.3">
      <c r="A87" s="19"/>
      <c r="B87" s="19"/>
      <c r="C87" s="19"/>
      <c r="D87" s="10"/>
      <c r="E87" s="11"/>
      <c r="F87" s="16" t="s">
        <v>17</v>
      </c>
      <c r="G87" s="47" t="s">
        <v>18</v>
      </c>
      <c r="H87" s="42">
        <v>25</v>
      </c>
    </row>
    <row r="88" spans="1:17" ht="15.75" thickBot="1" x14ac:dyDescent="0.3">
      <c r="A88" s="19"/>
      <c r="B88" s="19"/>
      <c r="C88" s="19"/>
      <c r="D88" s="1"/>
      <c r="E88" s="1"/>
      <c r="G88" s="43"/>
      <c r="H88" s="44"/>
    </row>
    <row r="89" spans="1:17" x14ac:dyDescent="0.25">
      <c r="A89" s="19" t="s">
        <v>36</v>
      </c>
      <c r="B89" s="19">
        <v>29.800743000000001</v>
      </c>
      <c r="C89" s="19">
        <v>90.242620000000002</v>
      </c>
      <c r="D89" s="6">
        <v>4</v>
      </c>
      <c r="E89" s="7">
        <v>50</v>
      </c>
      <c r="F89" s="17" t="s">
        <v>13</v>
      </c>
      <c r="G89" s="45" t="s">
        <v>14</v>
      </c>
      <c r="H89" s="46">
        <v>25</v>
      </c>
    </row>
    <row r="90" spans="1:17" x14ac:dyDescent="0.25">
      <c r="A90" s="19"/>
      <c r="B90" s="19"/>
      <c r="C90" s="19"/>
      <c r="D90" s="9"/>
      <c r="E90" s="1"/>
      <c r="F90" s="14" t="s">
        <v>22</v>
      </c>
      <c r="G90" s="43" t="s">
        <v>23</v>
      </c>
      <c r="H90" s="40">
        <v>65</v>
      </c>
    </row>
    <row r="91" spans="1:17" ht="15.75" thickBot="1" x14ac:dyDescent="0.3">
      <c r="A91" s="19"/>
      <c r="B91" s="19"/>
      <c r="C91" s="19"/>
      <c r="D91" s="10"/>
      <c r="E91" s="11"/>
      <c r="F91" s="16" t="s">
        <v>17</v>
      </c>
      <c r="G91" s="47" t="s">
        <v>18</v>
      </c>
      <c r="H91" s="42">
        <v>10</v>
      </c>
    </row>
    <row r="92" spans="1:17" ht="15.75" thickBot="1" x14ac:dyDescent="0.3">
      <c r="A92" s="19"/>
      <c r="B92" s="19"/>
      <c r="C92" s="19"/>
      <c r="D92" s="1"/>
      <c r="E92" s="1"/>
      <c r="G92" s="43"/>
      <c r="H92" s="44"/>
    </row>
    <row r="93" spans="1:17" x14ac:dyDescent="0.25">
      <c r="A93" s="19" t="s">
        <v>36</v>
      </c>
      <c r="B93" s="19">
        <v>29.800743000000001</v>
      </c>
      <c r="C93" s="19">
        <v>90.242620000000002</v>
      </c>
      <c r="D93" s="6">
        <v>5</v>
      </c>
      <c r="E93" s="7">
        <v>70</v>
      </c>
      <c r="F93" s="13" t="s">
        <v>37</v>
      </c>
      <c r="G93" s="45" t="s">
        <v>38</v>
      </c>
      <c r="H93" s="46">
        <v>50</v>
      </c>
    </row>
    <row r="94" spans="1:17" x14ac:dyDescent="0.25">
      <c r="A94" s="19"/>
      <c r="B94" s="19"/>
      <c r="C94" s="19"/>
      <c r="D94" s="12"/>
      <c r="F94" s="14" t="s">
        <v>22</v>
      </c>
      <c r="G94" s="43" t="s">
        <v>23</v>
      </c>
      <c r="H94" s="40">
        <v>30</v>
      </c>
    </row>
    <row r="95" spans="1:17" x14ac:dyDescent="0.25">
      <c r="A95" s="19"/>
      <c r="B95" s="19"/>
      <c r="C95" s="19"/>
      <c r="D95" s="12"/>
      <c r="F95" s="14" t="s">
        <v>13</v>
      </c>
      <c r="G95" s="43" t="s">
        <v>14</v>
      </c>
      <c r="H95" s="40">
        <v>10</v>
      </c>
    </row>
    <row r="96" spans="1:17" ht="15.75" thickBot="1" x14ac:dyDescent="0.3">
      <c r="A96" s="19"/>
      <c r="B96" s="19"/>
      <c r="C96" s="19"/>
      <c r="D96" s="4"/>
      <c r="E96" s="5"/>
      <c r="F96" s="16" t="s">
        <v>17</v>
      </c>
      <c r="G96" s="47" t="s">
        <v>18</v>
      </c>
      <c r="H96" s="42">
        <v>10</v>
      </c>
    </row>
    <row r="97" spans="1:20" x14ac:dyDescent="0.25">
      <c r="A97" s="19"/>
      <c r="B97" s="19"/>
      <c r="C97" s="19"/>
    </row>
    <row r="98" spans="1:20" s="33" customFormat="1" x14ac:dyDescent="0.25">
      <c r="A98" s="32"/>
      <c r="B98" s="32"/>
      <c r="C98" s="32"/>
      <c r="F98" s="34"/>
      <c r="H98" s="35"/>
    </row>
    <row r="99" spans="1:20" ht="15.75" thickBot="1" x14ac:dyDescent="0.3">
      <c r="A99" s="19"/>
      <c r="B99" s="19"/>
      <c r="C99" s="19"/>
      <c r="I99" t="s">
        <v>99</v>
      </c>
      <c r="L99" s="28" t="s">
        <v>14</v>
      </c>
      <c r="M99" s="29">
        <v>10</v>
      </c>
    </row>
    <row r="100" spans="1:20" x14ac:dyDescent="0.25">
      <c r="A100" s="19" t="s">
        <v>39</v>
      </c>
      <c r="B100" s="19">
        <v>29.7822797</v>
      </c>
      <c r="C100" s="19">
        <v>90.264377999999994</v>
      </c>
      <c r="D100" s="6">
        <v>1</v>
      </c>
      <c r="E100" s="7">
        <v>70</v>
      </c>
      <c r="F100" s="13" t="s">
        <v>13</v>
      </c>
      <c r="G100" s="45" t="s">
        <v>14</v>
      </c>
      <c r="H100" s="46">
        <v>10</v>
      </c>
      <c r="J100" s="28" t="s">
        <v>23</v>
      </c>
      <c r="K100" s="29">
        <v>65</v>
      </c>
      <c r="L100" s="28" t="s">
        <v>14</v>
      </c>
      <c r="M100" s="29">
        <v>60</v>
      </c>
      <c r="N100" s="28" t="s">
        <v>18</v>
      </c>
      <c r="O100" s="29">
        <v>25</v>
      </c>
      <c r="P100" s="28" t="s">
        <v>42</v>
      </c>
      <c r="Q100" s="29">
        <v>10</v>
      </c>
      <c r="R100" s="28" t="s">
        <v>25</v>
      </c>
      <c r="S100" s="29">
        <v>5</v>
      </c>
      <c r="T100" s="28"/>
    </row>
    <row r="101" spans="1:20" x14ac:dyDescent="0.25">
      <c r="A101" s="19"/>
      <c r="B101" s="19"/>
      <c r="C101" s="19"/>
      <c r="D101" s="9"/>
      <c r="E101" s="1"/>
      <c r="F101" s="14" t="s">
        <v>22</v>
      </c>
      <c r="G101" s="43" t="s">
        <v>23</v>
      </c>
      <c r="H101" s="40">
        <v>65</v>
      </c>
      <c r="J101" s="28" t="s">
        <v>23</v>
      </c>
      <c r="K101" s="29">
        <v>15</v>
      </c>
      <c r="L101" s="28" t="s">
        <v>14</v>
      </c>
      <c r="M101" s="29">
        <v>5</v>
      </c>
      <c r="N101" s="28" t="s">
        <v>18</v>
      </c>
      <c r="O101" s="29">
        <v>40</v>
      </c>
      <c r="P101" s="28" t="s">
        <v>42</v>
      </c>
      <c r="Q101" s="29">
        <v>15</v>
      </c>
      <c r="R101" s="28" t="s">
        <v>25</v>
      </c>
      <c r="S101" s="29">
        <v>9</v>
      </c>
      <c r="T101" s="28"/>
    </row>
    <row r="102" spans="1:20" ht="15.75" thickBot="1" x14ac:dyDescent="0.3">
      <c r="A102" s="19"/>
      <c r="B102" s="19"/>
      <c r="C102" s="19"/>
      <c r="D102" s="10"/>
      <c r="E102" s="11"/>
      <c r="F102" s="16" t="s">
        <v>17</v>
      </c>
      <c r="G102" s="47" t="s">
        <v>18</v>
      </c>
      <c r="H102" s="42">
        <v>25</v>
      </c>
      <c r="J102" s="28" t="s">
        <v>23</v>
      </c>
      <c r="K102" s="29">
        <v>50</v>
      </c>
      <c r="L102" s="28" t="s">
        <v>14</v>
      </c>
      <c r="M102" s="29">
        <v>30</v>
      </c>
      <c r="N102" s="61" t="s">
        <v>18</v>
      </c>
      <c r="O102" s="61">
        <f>SUM(O100:O101)</f>
        <v>65</v>
      </c>
      <c r="P102" s="30" t="s">
        <v>42</v>
      </c>
      <c r="Q102" s="30">
        <f>SUM(Q100:Q101)</f>
        <v>25</v>
      </c>
      <c r="R102" s="30" t="s">
        <v>25</v>
      </c>
      <c r="S102" s="30">
        <f>SUM(S100:S101)</f>
        <v>14</v>
      </c>
      <c r="T102" s="28"/>
    </row>
    <row r="103" spans="1:20" ht="15.75" thickBot="1" x14ac:dyDescent="0.3">
      <c r="A103" s="19"/>
      <c r="B103" s="19"/>
      <c r="C103" s="19"/>
      <c r="D103" s="1"/>
      <c r="E103" s="1"/>
      <c r="G103" s="43"/>
      <c r="H103" s="44"/>
      <c r="J103" s="28" t="s">
        <v>23</v>
      </c>
      <c r="K103" s="29">
        <v>50</v>
      </c>
      <c r="L103" s="28" t="s">
        <v>14</v>
      </c>
      <c r="M103" s="29">
        <v>20</v>
      </c>
      <c r="N103" s="28"/>
      <c r="O103" s="28"/>
      <c r="P103" s="28"/>
      <c r="Q103" s="28"/>
      <c r="R103" s="28"/>
      <c r="S103" s="28"/>
      <c r="T103" s="28"/>
    </row>
    <row r="104" spans="1:20" x14ac:dyDescent="0.25">
      <c r="A104" s="19" t="s">
        <v>39</v>
      </c>
      <c r="B104" s="19">
        <v>29.7822797</v>
      </c>
      <c r="C104" s="19">
        <v>90.264377999999994</v>
      </c>
      <c r="D104" s="6">
        <v>2</v>
      </c>
      <c r="E104" s="7">
        <v>50</v>
      </c>
      <c r="F104" s="13" t="s">
        <v>27</v>
      </c>
      <c r="G104" s="45" t="s">
        <v>40</v>
      </c>
      <c r="H104" s="46">
        <v>15</v>
      </c>
      <c r="J104" s="28" t="s">
        <v>23</v>
      </c>
      <c r="K104" s="29">
        <v>70</v>
      </c>
      <c r="L104" s="60" t="s">
        <v>14</v>
      </c>
      <c r="M104" s="60">
        <f>SUM(M99:M103)</f>
        <v>125</v>
      </c>
      <c r="N104" s="28"/>
      <c r="O104" s="28"/>
      <c r="P104" s="28"/>
      <c r="Q104" s="28"/>
      <c r="R104" s="28"/>
      <c r="S104" s="28"/>
      <c r="T104" s="28"/>
    </row>
    <row r="105" spans="1:20" x14ac:dyDescent="0.25">
      <c r="A105" s="19"/>
      <c r="B105" s="19"/>
      <c r="C105" s="19"/>
      <c r="D105" s="9"/>
      <c r="E105" s="1"/>
      <c r="F105" s="14" t="s">
        <v>13</v>
      </c>
      <c r="G105" s="43" t="s">
        <v>14</v>
      </c>
      <c r="H105" s="40">
        <v>60</v>
      </c>
      <c r="J105" s="54" t="s">
        <v>23</v>
      </c>
      <c r="K105" s="54">
        <f>SUM(K100:K104)</f>
        <v>250</v>
      </c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 x14ac:dyDescent="0.25">
      <c r="A106" s="19"/>
      <c r="B106" s="19"/>
      <c r="C106" s="19"/>
      <c r="D106" s="9"/>
      <c r="E106" s="1"/>
      <c r="F106" s="14" t="s">
        <v>22</v>
      </c>
      <c r="G106" s="43" t="s">
        <v>23</v>
      </c>
      <c r="H106" s="40">
        <v>15</v>
      </c>
      <c r="J106" s="28"/>
      <c r="K106" s="28"/>
      <c r="L106" s="65" t="s">
        <v>40</v>
      </c>
      <c r="M106" s="66">
        <v>15</v>
      </c>
      <c r="N106" s="28"/>
      <c r="O106" s="28"/>
      <c r="P106" s="28"/>
      <c r="Q106" s="28"/>
      <c r="R106" s="28"/>
      <c r="S106" s="28"/>
      <c r="T106" s="28"/>
    </row>
    <row r="107" spans="1:20" ht="15.75" thickBot="1" x14ac:dyDescent="0.3">
      <c r="A107" s="19"/>
      <c r="B107" s="19"/>
      <c r="C107" s="19"/>
      <c r="D107" s="10"/>
      <c r="E107" s="11"/>
      <c r="F107" s="16" t="s">
        <v>41</v>
      </c>
      <c r="G107" s="47" t="s">
        <v>42</v>
      </c>
      <c r="H107" s="42">
        <v>10</v>
      </c>
      <c r="J107" s="28"/>
      <c r="K107" s="28"/>
      <c r="L107" s="36" t="s">
        <v>35</v>
      </c>
      <c r="M107" s="19">
        <v>5</v>
      </c>
      <c r="N107" s="28"/>
      <c r="O107" s="28"/>
      <c r="P107" s="28"/>
      <c r="Q107" s="28"/>
      <c r="R107" s="28"/>
      <c r="S107" s="28"/>
      <c r="T107" s="28"/>
    </row>
    <row r="108" spans="1:20" ht="15.75" thickBot="1" x14ac:dyDescent="0.3">
      <c r="A108" s="19"/>
      <c r="B108" s="19"/>
      <c r="C108" s="19"/>
      <c r="D108" s="1"/>
      <c r="E108" s="1"/>
      <c r="G108" s="43"/>
      <c r="H108" s="44"/>
      <c r="J108" s="28" t="s">
        <v>96</v>
      </c>
      <c r="K108" s="28">
        <f>SUM(K105,M104,O102,Q102,S102,M106:M108)</f>
        <v>500</v>
      </c>
      <c r="L108" s="30" t="s">
        <v>44</v>
      </c>
      <c r="M108" s="37">
        <v>1</v>
      </c>
      <c r="N108" s="28"/>
      <c r="O108" s="28"/>
      <c r="P108" s="28"/>
      <c r="Q108" s="28"/>
      <c r="R108" s="28"/>
      <c r="S108" s="28"/>
      <c r="T108" s="28"/>
    </row>
    <row r="109" spans="1:20" x14ac:dyDescent="0.25">
      <c r="A109" s="19" t="s">
        <v>39</v>
      </c>
      <c r="B109" s="19">
        <v>29.7822797</v>
      </c>
      <c r="C109" s="19">
        <v>90.264377999999994</v>
      </c>
      <c r="D109" s="6">
        <v>3</v>
      </c>
      <c r="E109" s="7">
        <v>65</v>
      </c>
      <c r="F109" s="13" t="s">
        <v>22</v>
      </c>
      <c r="G109" s="45" t="s">
        <v>23</v>
      </c>
      <c r="H109" s="46">
        <v>50</v>
      </c>
      <c r="J109" s="28"/>
      <c r="K109" s="28"/>
      <c r="N109" s="28"/>
      <c r="O109" s="28"/>
      <c r="P109" s="28"/>
      <c r="Q109" s="28"/>
      <c r="R109" s="28"/>
      <c r="S109" s="28"/>
      <c r="T109" s="28"/>
    </row>
    <row r="110" spans="1:20" x14ac:dyDescent="0.25">
      <c r="A110" s="19"/>
      <c r="B110" s="19"/>
      <c r="C110" s="19"/>
      <c r="D110" s="9"/>
      <c r="E110" s="1"/>
      <c r="F110" s="14" t="s">
        <v>17</v>
      </c>
      <c r="G110" s="43" t="s">
        <v>18</v>
      </c>
      <c r="H110" s="40">
        <v>40</v>
      </c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 x14ac:dyDescent="0.25">
      <c r="A111" s="19"/>
      <c r="B111" s="19"/>
      <c r="C111" s="19"/>
      <c r="D111" s="9"/>
      <c r="E111" s="1"/>
      <c r="F111" s="14" t="s">
        <v>24</v>
      </c>
      <c r="G111" s="43" t="s">
        <v>25</v>
      </c>
      <c r="H111" s="40">
        <v>5</v>
      </c>
      <c r="J111" s="28"/>
      <c r="K111" s="28"/>
      <c r="N111" s="28"/>
      <c r="O111" s="28"/>
      <c r="P111" s="28"/>
      <c r="Q111" s="28"/>
      <c r="R111" s="28"/>
      <c r="S111" s="28"/>
      <c r="T111" s="28"/>
    </row>
    <row r="112" spans="1:20" ht="15.75" thickBot="1" x14ac:dyDescent="0.3">
      <c r="A112" s="19"/>
      <c r="B112" s="19"/>
      <c r="C112" s="19"/>
      <c r="D112" s="10"/>
      <c r="E112" s="11"/>
      <c r="F112" s="16" t="s">
        <v>13</v>
      </c>
      <c r="G112" s="47" t="s">
        <v>14</v>
      </c>
      <c r="H112" s="42">
        <v>5</v>
      </c>
    </row>
    <row r="113" spans="1:18" ht="15.75" thickBot="1" x14ac:dyDescent="0.3">
      <c r="A113" s="19"/>
      <c r="B113" s="19"/>
      <c r="C113" s="19"/>
      <c r="D113" s="1"/>
      <c r="E113" s="1"/>
      <c r="G113" s="43"/>
      <c r="H113" s="44"/>
    </row>
    <row r="114" spans="1:18" x14ac:dyDescent="0.25">
      <c r="A114" s="19" t="s">
        <v>39</v>
      </c>
      <c r="B114" s="19">
        <v>29.7822797</v>
      </c>
      <c r="C114" s="19">
        <v>90.264377999999994</v>
      </c>
      <c r="D114" s="6">
        <v>4</v>
      </c>
      <c r="E114" s="7">
        <v>65</v>
      </c>
      <c r="F114" s="13" t="s">
        <v>22</v>
      </c>
      <c r="G114" s="45" t="s">
        <v>23</v>
      </c>
      <c r="H114" s="46">
        <v>50</v>
      </c>
    </row>
    <row r="115" spans="1:18" x14ac:dyDescent="0.25">
      <c r="A115" s="19"/>
      <c r="B115" s="19"/>
      <c r="C115" s="19"/>
      <c r="D115" s="9"/>
      <c r="E115" s="1"/>
      <c r="F115" s="14" t="s">
        <v>13</v>
      </c>
      <c r="G115" s="43" t="s">
        <v>14</v>
      </c>
      <c r="H115" s="40">
        <v>30</v>
      </c>
    </row>
    <row r="116" spans="1:18" x14ac:dyDescent="0.25">
      <c r="A116" s="19"/>
      <c r="B116" s="19"/>
      <c r="C116" s="19"/>
      <c r="D116" s="9"/>
      <c r="E116" s="1"/>
      <c r="F116" s="14" t="s">
        <v>41</v>
      </c>
      <c r="G116" s="43" t="s">
        <v>42</v>
      </c>
      <c r="H116" s="40">
        <v>15</v>
      </c>
    </row>
    <row r="117" spans="1:18" ht="15.75" thickBot="1" x14ac:dyDescent="0.3">
      <c r="A117" s="19"/>
      <c r="B117" s="19"/>
      <c r="C117" s="19"/>
      <c r="D117" s="10"/>
      <c r="E117" s="11"/>
      <c r="F117" s="16" t="s">
        <v>35</v>
      </c>
      <c r="G117" s="47"/>
      <c r="H117" s="42">
        <v>5</v>
      </c>
    </row>
    <row r="118" spans="1:18" ht="15.75" thickBot="1" x14ac:dyDescent="0.3">
      <c r="A118" s="19"/>
      <c r="B118" s="19"/>
      <c r="C118" s="19"/>
      <c r="D118" s="1"/>
      <c r="E118" s="1"/>
      <c r="G118" s="43"/>
      <c r="H118" s="44"/>
    </row>
    <row r="119" spans="1:18" x14ac:dyDescent="0.25">
      <c r="A119" s="19" t="s">
        <v>39</v>
      </c>
      <c r="B119" s="19">
        <v>29.7822797</v>
      </c>
      <c r="C119" s="19">
        <v>90.264377999999994</v>
      </c>
      <c r="D119" s="6">
        <v>5</v>
      </c>
      <c r="E119" s="7">
        <v>60</v>
      </c>
      <c r="F119" s="13" t="s">
        <v>22</v>
      </c>
      <c r="G119" s="45" t="s">
        <v>23</v>
      </c>
      <c r="H119" s="46">
        <v>70</v>
      </c>
    </row>
    <row r="120" spans="1:18" x14ac:dyDescent="0.25">
      <c r="A120" s="19"/>
      <c r="B120" s="19"/>
      <c r="C120" s="19"/>
      <c r="D120" s="12"/>
      <c r="F120" s="14" t="s">
        <v>13</v>
      </c>
      <c r="G120" s="43" t="s">
        <v>14</v>
      </c>
      <c r="H120" s="40">
        <v>20</v>
      </c>
    </row>
    <row r="121" spans="1:18" x14ac:dyDescent="0.25">
      <c r="A121" s="19"/>
      <c r="B121" s="19"/>
      <c r="C121" s="19"/>
      <c r="D121" s="12"/>
      <c r="F121" s="14" t="s">
        <v>24</v>
      </c>
      <c r="G121" s="43" t="s">
        <v>25</v>
      </c>
      <c r="H121" s="40">
        <v>9</v>
      </c>
    </row>
    <row r="122" spans="1:18" ht="15.75" thickBot="1" x14ac:dyDescent="0.3">
      <c r="A122" s="19"/>
      <c r="B122" s="19"/>
      <c r="C122" s="19"/>
      <c r="D122" s="4"/>
      <c r="E122" s="5"/>
      <c r="F122" s="16" t="s">
        <v>43</v>
      </c>
      <c r="G122" s="47" t="s">
        <v>44</v>
      </c>
      <c r="H122" s="42">
        <v>1</v>
      </c>
    </row>
    <row r="123" spans="1:18" x14ac:dyDescent="0.25">
      <c r="A123" s="19"/>
      <c r="B123" s="19"/>
      <c r="C123" s="19"/>
    </row>
    <row r="124" spans="1:18" s="33" customFormat="1" x14ac:dyDescent="0.25">
      <c r="A124" s="32"/>
      <c r="B124" s="32"/>
      <c r="C124" s="32"/>
      <c r="F124" s="34"/>
      <c r="H124" s="35"/>
    </row>
    <row r="125" spans="1:18" ht="15.75" thickBot="1" x14ac:dyDescent="0.3">
      <c r="A125" s="19"/>
      <c r="B125" s="19"/>
      <c r="C125" s="19"/>
      <c r="I125" t="s">
        <v>45</v>
      </c>
      <c r="J125" s="28"/>
      <c r="K125" s="28"/>
      <c r="L125" s="28"/>
      <c r="M125" s="28"/>
      <c r="N125" s="28"/>
      <c r="O125" s="28"/>
      <c r="P125" s="28"/>
      <c r="Q125" s="28"/>
      <c r="R125" s="28"/>
    </row>
    <row r="126" spans="1:18" x14ac:dyDescent="0.25">
      <c r="A126" s="19" t="s">
        <v>45</v>
      </c>
      <c r="B126" s="19">
        <v>29.791193</v>
      </c>
      <c r="C126" s="19">
        <v>90.293643000000003</v>
      </c>
      <c r="D126" s="6">
        <v>1</v>
      </c>
      <c r="E126" s="7">
        <v>50</v>
      </c>
      <c r="F126" s="13" t="s">
        <v>22</v>
      </c>
      <c r="G126" s="45" t="s">
        <v>23</v>
      </c>
      <c r="H126" s="46">
        <v>60</v>
      </c>
      <c r="J126" s="28" t="s">
        <v>23</v>
      </c>
      <c r="K126" s="29">
        <v>60</v>
      </c>
      <c r="L126" s="28" t="s">
        <v>14</v>
      </c>
      <c r="M126" s="29">
        <v>30</v>
      </c>
      <c r="N126" s="28" t="s">
        <v>38</v>
      </c>
      <c r="O126" s="29">
        <v>40</v>
      </c>
      <c r="P126" s="28" t="s">
        <v>18</v>
      </c>
      <c r="Q126" s="29">
        <v>10</v>
      </c>
      <c r="R126" s="28"/>
    </row>
    <row r="127" spans="1:18" x14ac:dyDescent="0.25">
      <c r="A127" s="19"/>
      <c r="B127" s="19"/>
      <c r="C127" s="19"/>
      <c r="D127" s="9"/>
      <c r="E127" s="1"/>
      <c r="F127" s="14" t="s">
        <v>13</v>
      </c>
      <c r="G127" s="43" t="s">
        <v>14</v>
      </c>
      <c r="H127" s="40">
        <v>30</v>
      </c>
      <c r="J127" s="28" t="s">
        <v>23</v>
      </c>
      <c r="K127" s="29">
        <v>45</v>
      </c>
      <c r="L127" s="28" t="s">
        <v>14</v>
      </c>
      <c r="M127" s="29">
        <v>45</v>
      </c>
      <c r="N127" s="28" t="s">
        <v>38</v>
      </c>
      <c r="O127" s="29">
        <v>20</v>
      </c>
      <c r="P127" s="28" t="s">
        <v>18</v>
      </c>
      <c r="Q127" s="29">
        <v>5</v>
      </c>
      <c r="R127" s="28"/>
    </row>
    <row r="128" spans="1:18" ht="15.75" thickBot="1" x14ac:dyDescent="0.3">
      <c r="A128" s="19"/>
      <c r="B128" s="19"/>
      <c r="C128" s="19"/>
      <c r="D128" s="10"/>
      <c r="E128" s="11"/>
      <c r="F128" s="16" t="s">
        <v>24</v>
      </c>
      <c r="G128" s="47" t="s">
        <v>25</v>
      </c>
      <c r="H128" s="42">
        <v>10</v>
      </c>
      <c r="J128" s="28" t="s">
        <v>23</v>
      </c>
      <c r="K128" s="29">
        <v>40</v>
      </c>
      <c r="L128" s="28" t="s">
        <v>14</v>
      </c>
      <c r="M128" s="29">
        <v>10</v>
      </c>
      <c r="N128" s="63" t="s">
        <v>38</v>
      </c>
      <c r="O128" s="63">
        <f>SUM(O126:O127)</f>
        <v>60</v>
      </c>
      <c r="P128" s="28" t="s">
        <v>18</v>
      </c>
      <c r="Q128" s="29">
        <v>30</v>
      </c>
      <c r="R128" s="28"/>
    </row>
    <row r="129" spans="1:18" ht="15.75" thickBot="1" x14ac:dyDescent="0.3">
      <c r="A129" s="19"/>
      <c r="B129" s="19"/>
      <c r="C129" s="19"/>
      <c r="D129" s="1"/>
      <c r="E129" s="1"/>
      <c r="G129" s="43"/>
      <c r="H129" s="44"/>
      <c r="J129" s="28" t="s">
        <v>23</v>
      </c>
      <c r="K129" s="29">
        <v>15</v>
      </c>
      <c r="L129" s="28" t="s">
        <v>14</v>
      </c>
      <c r="M129" s="29">
        <v>10</v>
      </c>
      <c r="N129" s="28"/>
      <c r="O129" s="28"/>
      <c r="P129" s="61" t="s">
        <v>18</v>
      </c>
      <c r="Q129" s="61">
        <f>SUM(Q126:Q128)</f>
        <v>45</v>
      </c>
      <c r="R129" s="28"/>
    </row>
    <row r="130" spans="1:18" x14ac:dyDescent="0.25">
      <c r="A130" s="19" t="s">
        <v>45</v>
      </c>
      <c r="B130" s="19">
        <v>29.791193</v>
      </c>
      <c r="C130" s="19">
        <v>90.293643000000003</v>
      </c>
      <c r="D130" s="6">
        <v>2</v>
      </c>
      <c r="E130" s="7">
        <v>70</v>
      </c>
      <c r="F130" s="13" t="s">
        <v>22</v>
      </c>
      <c r="G130" s="45" t="s">
        <v>23</v>
      </c>
      <c r="H130" s="46">
        <v>45</v>
      </c>
      <c r="J130" s="28" t="s">
        <v>23</v>
      </c>
      <c r="K130" s="29">
        <v>60</v>
      </c>
      <c r="L130" s="60" t="s">
        <v>14</v>
      </c>
      <c r="M130" s="60">
        <f>SUM(M126:M129)</f>
        <v>95</v>
      </c>
      <c r="N130" s="28"/>
      <c r="O130" s="28"/>
      <c r="P130" s="28"/>
      <c r="Q130" s="28"/>
      <c r="R130" s="28"/>
    </row>
    <row r="131" spans="1:18" x14ac:dyDescent="0.25">
      <c r="A131" s="19"/>
      <c r="B131" s="19"/>
      <c r="C131" s="19"/>
      <c r="D131" s="9"/>
      <c r="E131" s="1"/>
      <c r="F131" s="14" t="s">
        <v>13</v>
      </c>
      <c r="G131" s="43" t="s">
        <v>14</v>
      </c>
      <c r="H131" s="40">
        <v>45</v>
      </c>
      <c r="J131" s="54" t="s">
        <v>23</v>
      </c>
      <c r="K131" s="54">
        <f>SUM(K126:K130)</f>
        <v>220</v>
      </c>
      <c r="L131" s="28"/>
      <c r="M131" s="28"/>
      <c r="N131" s="28"/>
      <c r="O131" s="28"/>
      <c r="P131" s="28"/>
      <c r="Q131" s="28"/>
      <c r="R131" s="28"/>
    </row>
    <row r="132" spans="1:18" ht="15.75" thickBot="1" x14ac:dyDescent="0.3">
      <c r="A132" s="19"/>
      <c r="B132" s="19"/>
      <c r="C132" s="19"/>
      <c r="D132" s="10"/>
      <c r="E132" s="11"/>
      <c r="F132" s="16" t="s">
        <v>46</v>
      </c>
      <c r="G132" s="47" t="s">
        <v>34</v>
      </c>
      <c r="H132" s="42">
        <v>10</v>
      </c>
      <c r="J132" s="28"/>
      <c r="K132" s="28"/>
      <c r="L132" s="30" t="s">
        <v>48</v>
      </c>
      <c r="M132" s="37">
        <v>40</v>
      </c>
      <c r="N132" s="28"/>
      <c r="O132" s="28"/>
      <c r="P132" s="28"/>
      <c r="Q132" s="28"/>
      <c r="R132" s="28"/>
    </row>
    <row r="133" spans="1:18" ht="15.75" thickBot="1" x14ac:dyDescent="0.3">
      <c r="A133" s="19"/>
      <c r="B133" s="19"/>
      <c r="C133" s="19"/>
      <c r="D133" s="1"/>
      <c r="E133" s="1"/>
      <c r="G133" s="43"/>
      <c r="H133" s="44"/>
      <c r="J133" s="28" t="s">
        <v>96</v>
      </c>
      <c r="K133" s="28">
        <f>SUM(K131,M130,O128,Q129,M132:M135)</f>
        <v>500</v>
      </c>
      <c r="L133" s="67" t="s">
        <v>49</v>
      </c>
      <c r="M133" s="70">
        <v>20</v>
      </c>
      <c r="N133" s="28"/>
      <c r="O133" s="28"/>
      <c r="P133" s="28"/>
      <c r="Q133" s="28"/>
      <c r="R133" s="28"/>
    </row>
    <row r="134" spans="1:18" x14ac:dyDescent="0.25">
      <c r="A134" s="19" t="s">
        <v>45</v>
      </c>
      <c r="B134" s="19">
        <v>29.791193</v>
      </c>
      <c r="C134" s="19">
        <v>90.293643000000003</v>
      </c>
      <c r="D134" s="6">
        <v>3</v>
      </c>
      <c r="E134" s="7">
        <v>80</v>
      </c>
      <c r="F134" s="13" t="s">
        <v>37</v>
      </c>
      <c r="G134" s="45" t="s">
        <v>38</v>
      </c>
      <c r="H134" s="46">
        <v>40</v>
      </c>
      <c r="J134" s="28"/>
      <c r="K134" s="28"/>
      <c r="L134" s="30" t="s">
        <v>25</v>
      </c>
      <c r="M134" s="37">
        <v>10</v>
      </c>
      <c r="N134" s="28"/>
      <c r="O134" s="28"/>
      <c r="P134" s="28"/>
      <c r="Q134" s="28"/>
      <c r="R134" s="28"/>
    </row>
    <row r="135" spans="1:18" x14ac:dyDescent="0.25">
      <c r="A135" s="19"/>
      <c r="B135" s="19"/>
      <c r="C135" s="19"/>
      <c r="D135" s="9"/>
      <c r="E135" s="1"/>
      <c r="F135" s="14" t="s">
        <v>13</v>
      </c>
      <c r="G135" s="43" t="s">
        <v>14</v>
      </c>
      <c r="H135" s="40">
        <v>10</v>
      </c>
      <c r="J135" s="28"/>
      <c r="K135" s="28"/>
      <c r="L135" s="30" t="s">
        <v>34</v>
      </c>
      <c r="M135" s="37">
        <v>10</v>
      </c>
      <c r="N135" s="28"/>
      <c r="O135" s="28"/>
      <c r="P135" s="28"/>
      <c r="Q135" s="28"/>
      <c r="R135" s="28"/>
    </row>
    <row r="136" spans="1:18" x14ac:dyDescent="0.25">
      <c r="A136" s="19"/>
      <c r="B136" s="19"/>
      <c r="C136" s="19"/>
      <c r="D136" s="9"/>
      <c r="E136" s="1"/>
      <c r="F136" s="14" t="s">
        <v>22</v>
      </c>
      <c r="G136" s="43" t="s">
        <v>23</v>
      </c>
      <c r="H136" s="40">
        <v>40</v>
      </c>
      <c r="J136" s="28"/>
      <c r="K136" s="28"/>
      <c r="L136" s="28"/>
      <c r="M136" s="28"/>
      <c r="N136" s="28"/>
      <c r="O136" s="28"/>
      <c r="P136" s="28"/>
      <c r="Q136" s="28"/>
      <c r="R136" s="28"/>
    </row>
    <row r="137" spans="1:18" ht="15.75" thickBot="1" x14ac:dyDescent="0.3">
      <c r="A137" s="19"/>
      <c r="B137" s="19"/>
      <c r="C137" s="19"/>
      <c r="D137" s="10"/>
      <c r="E137" s="11"/>
      <c r="F137" s="16" t="s">
        <v>17</v>
      </c>
      <c r="G137" s="47" t="s">
        <v>18</v>
      </c>
      <c r="H137" s="42">
        <v>10</v>
      </c>
      <c r="J137" s="28"/>
      <c r="K137" s="28"/>
      <c r="L137" s="28"/>
      <c r="M137" s="28"/>
      <c r="N137" s="28"/>
      <c r="O137" s="28"/>
      <c r="P137" s="28"/>
      <c r="Q137" s="28"/>
      <c r="R137" s="28"/>
    </row>
    <row r="138" spans="1:18" ht="15.75" thickBot="1" x14ac:dyDescent="0.3">
      <c r="A138" s="19"/>
      <c r="B138" s="19"/>
      <c r="C138" s="19"/>
      <c r="D138" s="1"/>
      <c r="E138" s="1"/>
      <c r="G138" s="43"/>
      <c r="H138" s="44"/>
      <c r="J138" s="28"/>
      <c r="K138" s="28"/>
      <c r="L138" s="28"/>
      <c r="M138" s="28"/>
      <c r="N138" s="28"/>
      <c r="O138" s="28"/>
      <c r="P138" s="28"/>
      <c r="Q138" s="28"/>
      <c r="R138" s="28"/>
    </row>
    <row r="139" spans="1:18" x14ac:dyDescent="0.25">
      <c r="A139" s="19" t="s">
        <v>45</v>
      </c>
      <c r="B139" s="19">
        <v>29.791193</v>
      </c>
      <c r="C139" s="19">
        <v>90.293643000000003</v>
      </c>
      <c r="D139" s="6">
        <v>4</v>
      </c>
      <c r="E139" s="7">
        <v>95</v>
      </c>
      <c r="F139" s="13" t="s">
        <v>47</v>
      </c>
      <c r="G139" s="45" t="s">
        <v>48</v>
      </c>
      <c r="H139" s="46">
        <v>40</v>
      </c>
      <c r="J139" s="28"/>
      <c r="K139" s="28"/>
      <c r="L139" s="28"/>
      <c r="M139" s="28"/>
      <c r="N139" s="28"/>
      <c r="O139" s="28"/>
      <c r="P139" s="28"/>
      <c r="Q139" s="28"/>
      <c r="R139" s="28"/>
    </row>
    <row r="140" spans="1:18" x14ac:dyDescent="0.25">
      <c r="A140" s="19"/>
      <c r="B140" s="19"/>
      <c r="C140" s="19"/>
      <c r="D140" s="9"/>
      <c r="E140" s="1"/>
      <c r="F140" s="14" t="s">
        <v>37</v>
      </c>
      <c r="G140" s="43" t="s">
        <v>38</v>
      </c>
      <c r="H140" s="40">
        <v>20</v>
      </c>
    </row>
    <row r="141" spans="1:18" x14ac:dyDescent="0.25">
      <c r="A141" s="19"/>
      <c r="B141" s="19"/>
      <c r="C141" s="19"/>
      <c r="D141" s="9"/>
      <c r="E141" s="1"/>
      <c r="F141" s="14" t="s">
        <v>11</v>
      </c>
      <c r="G141" s="43" t="s">
        <v>49</v>
      </c>
      <c r="H141" s="40">
        <v>20</v>
      </c>
    </row>
    <row r="142" spans="1:18" x14ac:dyDescent="0.25">
      <c r="A142" s="19"/>
      <c r="B142" s="19"/>
      <c r="C142" s="19"/>
      <c r="D142" s="9"/>
      <c r="E142" s="1"/>
      <c r="F142" s="14" t="s">
        <v>22</v>
      </c>
      <c r="G142" s="43" t="s">
        <v>23</v>
      </c>
      <c r="H142" s="40">
        <v>15</v>
      </c>
    </row>
    <row r="143" spans="1:18" ht="15.75" thickBot="1" x14ac:dyDescent="0.3">
      <c r="A143" s="19"/>
      <c r="B143" s="19"/>
      <c r="C143" s="19"/>
      <c r="D143" s="10"/>
      <c r="E143" s="11"/>
      <c r="F143" s="16" t="s">
        <v>17</v>
      </c>
      <c r="G143" s="47" t="s">
        <v>18</v>
      </c>
      <c r="H143" s="42">
        <v>5</v>
      </c>
    </row>
    <row r="144" spans="1:18" ht="15.75" thickBot="1" x14ac:dyDescent="0.3">
      <c r="A144" s="19"/>
      <c r="B144" s="19"/>
      <c r="C144" s="19"/>
      <c r="D144" s="1"/>
      <c r="E144" s="1"/>
      <c r="G144" s="43"/>
      <c r="H144" s="44"/>
    </row>
    <row r="145" spans="1:18" x14ac:dyDescent="0.25">
      <c r="A145" s="19" t="s">
        <v>45</v>
      </c>
      <c r="B145" s="19">
        <v>29.791193</v>
      </c>
      <c r="C145" s="19">
        <v>90.293643000000003</v>
      </c>
      <c r="D145" s="6">
        <v>5</v>
      </c>
      <c r="E145" s="7">
        <v>75</v>
      </c>
      <c r="F145" s="13" t="s">
        <v>22</v>
      </c>
      <c r="G145" s="45" t="s">
        <v>23</v>
      </c>
      <c r="H145" s="46">
        <v>60</v>
      </c>
    </row>
    <row r="146" spans="1:18" x14ac:dyDescent="0.25">
      <c r="A146" s="19"/>
      <c r="B146" s="19"/>
      <c r="C146" s="19"/>
      <c r="D146" s="12"/>
      <c r="F146" s="14" t="s">
        <v>17</v>
      </c>
      <c r="G146" s="43" t="s">
        <v>18</v>
      </c>
      <c r="H146" s="40">
        <v>30</v>
      </c>
    </row>
    <row r="147" spans="1:18" ht="15.75" thickBot="1" x14ac:dyDescent="0.3">
      <c r="A147" s="19"/>
      <c r="B147" s="19"/>
      <c r="C147" s="19"/>
      <c r="D147" s="4"/>
      <c r="E147" s="5"/>
      <c r="F147" s="16" t="s">
        <v>13</v>
      </c>
      <c r="G147" s="47" t="s">
        <v>14</v>
      </c>
      <c r="H147" s="42">
        <v>10</v>
      </c>
    </row>
    <row r="148" spans="1:18" x14ac:dyDescent="0.25">
      <c r="A148" s="19"/>
      <c r="B148" s="19"/>
      <c r="C148" s="19"/>
    </row>
    <row r="149" spans="1:18" s="33" customFormat="1" x14ac:dyDescent="0.25">
      <c r="A149" s="32"/>
      <c r="B149" s="32"/>
      <c r="C149" s="32"/>
      <c r="F149" s="34"/>
      <c r="H149" s="35"/>
    </row>
    <row r="150" spans="1:18" ht="15.75" thickBot="1" x14ac:dyDescent="0.3">
      <c r="A150" s="19"/>
      <c r="B150" s="19"/>
      <c r="C150" s="19"/>
      <c r="I150" t="s">
        <v>100</v>
      </c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1:18" x14ac:dyDescent="0.25">
      <c r="A151" s="19" t="s">
        <v>50</v>
      </c>
      <c r="B151" s="19">
        <v>29.813749999999999</v>
      </c>
      <c r="C151" s="19">
        <v>90.322689999999994</v>
      </c>
      <c r="D151" s="2">
        <v>1</v>
      </c>
      <c r="E151" s="3">
        <v>70</v>
      </c>
      <c r="F151" s="13" t="s">
        <v>17</v>
      </c>
      <c r="G151" s="45" t="s">
        <v>18</v>
      </c>
      <c r="H151" s="46">
        <v>30</v>
      </c>
      <c r="J151" s="28" t="s">
        <v>23</v>
      </c>
      <c r="K151" s="29">
        <v>60</v>
      </c>
      <c r="L151" s="28" t="s">
        <v>18</v>
      </c>
      <c r="M151" s="29">
        <v>30</v>
      </c>
      <c r="N151" s="28" t="s">
        <v>52</v>
      </c>
      <c r="O151" s="29">
        <v>10</v>
      </c>
      <c r="P151" s="28" t="s">
        <v>20</v>
      </c>
      <c r="Q151" s="29">
        <v>30</v>
      </c>
      <c r="R151" s="28"/>
    </row>
    <row r="152" spans="1:18" x14ac:dyDescent="0.25">
      <c r="A152" s="19"/>
      <c r="B152" s="19"/>
      <c r="C152" s="19"/>
      <c r="D152" s="12"/>
      <c r="F152" s="14" t="s">
        <v>22</v>
      </c>
      <c r="G152" s="43" t="s">
        <v>23</v>
      </c>
      <c r="H152" s="40">
        <v>60</v>
      </c>
      <c r="J152" s="28" t="s">
        <v>23</v>
      </c>
      <c r="K152" s="29">
        <v>50</v>
      </c>
      <c r="L152" s="28" t="s">
        <v>18</v>
      </c>
      <c r="M152" s="29">
        <v>20</v>
      </c>
      <c r="N152" s="28" t="s">
        <v>52</v>
      </c>
      <c r="O152" s="29">
        <v>15</v>
      </c>
      <c r="P152" s="28" t="s">
        <v>20</v>
      </c>
      <c r="Q152" s="29">
        <v>5</v>
      </c>
      <c r="R152" s="28"/>
    </row>
    <row r="153" spans="1:18" ht="15.75" thickBot="1" x14ac:dyDescent="0.3">
      <c r="A153" s="19"/>
      <c r="B153" s="19"/>
      <c r="C153" s="19"/>
      <c r="D153" s="4"/>
      <c r="E153" s="5"/>
      <c r="F153" s="16" t="s">
        <v>51</v>
      </c>
      <c r="G153" s="47" t="s">
        <v>52</v>
      </c>
      <c r="H153" s="42">
        <v>10</v>
      </c>
      <c r="J153" s="28" t="s">
        <v>23</v>
      </c>
      <c r="K153" s="29">
        <v>30</v>
      </c>
      <c r="L153" s="28" t="s">
        <v>18</v>
      </c>
      <c r="M153" s="29">
        <v>60</v>
      </c>
      <c r="N153" s="28" t="s">
        <v>52</v>
      </c>
      <c r="O153" s="29">
        <v>10</v>
      </c>
      <c r="P153" s="30" t="s">
        <v>20</v>
      </c>
      <c r="Q153" s="30">
        <f>SUM(Q151:Q152)</f>
        <v>35</v>
      </c>
      <c r="R153" s="28"/>
    </row>
    <row r="154" spans="1:18" ht="15.75" thickBot="1" x14ac:dyDescent="0.3">
      <c r="A154" s="19"/>
      <c r="B154" s="19"/>
      <c r="C154" s="19"/>
      <c r="G154" s="43"/>
      <c r="H154" s="44"/>
      <c r="J154" s="28" t="s">
        <v>23</v>
      </c>
      <c r="K154" s="29">
        <v>50</v>
      </c>
      <c r="L154" s="28" t="s">
        <v>18</v>
      </c>
      <c r="M154" s="29">
        <v>20</v>
      </c>
      <c r="N154" s="67" t="s">
        <v>52</v>
      </c>
      <c r="O154" s="67">
        <f>SUM(O151:O153)</f>
        <v>35</v>
      </c>
      <c r="P154" s="28"/>
      <c r="Q154" s="28"/>
      <c r="R154" s="28"/>
    </row>
    <row r="155" spans="1:18" x14ac:dyDescent="0.25">
      <c r="A155" s="19" t="s">
        <v>50</v>
      </c>
      <c r="B155" s="19">
        <v>29.813749999999999</v>
      </c>
      <c r="C155" s="19">
        <v>90.322689999999994</v>
      </c>
      <c r="D155" s="6">
        <v>2</v>
      </c>
      <c r="E155" s="7">
        <v>60</v>
      </c>
      <c r="F155" s="13" t="s">
        <v>53</v>
      </c>
      <c r="G155" s="45" t="s">
        <v>54</v>
      </c>
      <c r="H155" s="46">
        <v>15</v>
      </c>
      <c r="J155" s="28" t="s">
        <v>23</v>
      </c>
      <c r="K155" s="29">
        <v>65</v>
      </c>
      <c r="L155" s="28" t="s">
        <v>18</v>
      </c>
      <c r="M155" s="29">
        <v>25</v>
      </c>
      <c r="N155" s="28"/>
      <c r="O155" s="28"/>
      <c r="P155" s="28"/>
      <c r="Q155" s="28"/>
      <c r="R155" s="28"/>
    </row>
    <row r="156" spans="1:18" x14ac:dyDescent="0.25">
      <c r="A156" s="19"/>
      <c r="B156" s="19"/>
      <c r="C156" s="19"/>
      <c r="D156" s="12"/>
      <c r="F156" s="14" t="s">
        <v>17</v>
      </c>
      <c r="G156" s="43" t="s">
        <v>18</v>
      </c>
      <c r="H156" s="40">
        <v>20</v>
      </c>
      <c r="J156" s="54" t="s">
        <v>23</v>
      </c>
      <c r="K156" s="54">
        <f>SUM(K151:K155)</f>
        <v>255</v>
      </c>
      <c r="L156" s="61" t="s">
        <v>18</v>
      </c>
      <c r="M156" s="61">
        <f>SUM(M151:M155)</f>
        <v>155</v>
      </c>
      <c r="N156" s="28"/>
      <c r="O156" s="28"/>
      <c r="P156" s="28"/>
      <c r="Q156" s="28"/>
      <c r="R156" s="28"/>
    </row>
    <row r="157" spans="1:18" x14ac:dyDescent="0.25">
      <c r="A157" s="19"/>
      <c r="B157" s="19"/>
      <c r="C157" s="19"/>
      <c r="D157" s="12"/>
      <c r="F157" s="14" t="s">
        <v>22</v>
      </c>
      <c r="G157" s="43" t="s">
        <v>23</v>
      </c>
      <c r="H157" s="40">
        <v>50</v>
      </c>
      <c r="J157" s="28"/>
      <c r="K157" s="28"/>
      <c r="L157" s="28"/>
      <c r="M157" s="28"/>
      <c r="N157" s="28"/>
      <c r="O157" s="28"/>
      <c r="P157" s="28"/>
      <c r="Q157" s="28"/>
      <c r="R157" s="28"/>
    </row>
    <row r="158" spans="1:18" ht="15.75" thickBot="1" x14ac:dyDescent="0.3">
      <c r="A158" s="19"/>
      <c r="B158" s="19"/>
      <c r="C158" s="19"/>
      <c r="D158" s="4"/>
      <c r="E158" s="5"/>
      <c r="F158" s="16" t="s">
        <v>51</v>
      </c>
      <c r="G158" s="47" t="s">
        <v>52</v>
      </c>
      <c r="H158" s="42">
        <v>15</v>
      </c>
      <c r="J158" s="28" t="s">
        <v>96</v>
      </c>
      <c r="K158" s="28">
        <f>SUM(K156,M156,O154,Q153,M158:M159)</f>
        <v>500</v>
      </c>
      <c r="L158" s="30" t="s">
        <v>54</v>
      </c>
      <c r="M158" s="37">
        <v>15</v>
      </c>
      <c r="N158" s="28"/>
      <c r="O158" s="28"/>
      <c r="P158" s="28"/>
      <c r="Q158" s="28"/>
      <c r="R158" s="28"/>
    </row>
    <row r="159" spans="1:18" ht="15.75" thickBot="1" x14ac:dyDescent="0.3">
      <c r="A159" s="19"/>
      <c r="B159" s="19"/>
      <c r="C159" s="19"/>
      <c r="G159" s="43"/>
      <c r="H159" s="44"/>
      <c r="J159" s="28"/>
      <c r="K159" s="28"/>
      <c r="L159" s="30" t="s">
        <v>56</v>
      </c>
      <c r="M159" s="37">
        <v>5</v>
      </c>
      <c r="N159" s="28"/>
      <c r="O159" s="28"/>
      <c r="P159" s="28"/>
      <c r="Q159" s="28"/>
      <c r="R159" s="28"/>
    </row>
    <row r="160" spans="1:18" x14ac:dyDescent="0.25">
      <c r="A160" s="19" t="s">
        <v>50</v>
      </c>
      <c r="B160" s="19">
        <v>29.813749999999999</v>
      </c>
      <c r="C160" s="19">
        <v>90.322689999999994</v>
      </c>
      <c r="D160" s="6">
        <v>3</v>
      </c>
      <c r="E160" s="7">
        <v>50</v>
      </c>
      <c r="F160" s="13" t="s">
        <v>17</v>
      </c>
      <c r="G160" s="45" t="s">
        <v>18</v>
      </c>
      <c r="H160" s="46">
        <v>60</v>
      </c>
      <c r="J160" s="28"/>
      <c r="K160" s="28"/>
      <c r="L160" s="28"/>
      <c r="M160" s="28"/>
      <c r="N160" s="28"/>
      <c r="O160" s="28"/>
      <c r="P160" s="28"/>
      <c r="Q160" s="28"/>
      <c r="R160" s="28"/>
    </row>
    <row r="161" spans="1:18" x14ac:dyDescent="0.25">
      <c r="A161" s="19"/>
      <c r="B161" s="19"/>
      <c r="C161" s="19"/>
      <c r="D161" s="12"/>
      <c r="F161" s="14" t="s">
        <v>22</v>
      </c>
      <c r="G161" s="43" t="s">
        <v>23</v>
      </c>
      <c r="H161" s="40">
        <v>30</v>
      </c>
      <c r="J161" s="28"/>
      <c r="K161" s="28"/>
      <c r="L161" s="28"/>
      <c r="M161" s="28"/>
      <c r="N161" s="28"/>
      <c r="O161" s="28"/>
      <c r="P161" s="28"/>
      <c r="Q161" s="28"/>
      <c r="R161" s="28"/>
    </row>
    <row r="162" spans="1:18" ht="15.75" thickBot="1" x14ac:dyDescent="0.3">
      <c r="A162" s="19"/>
      <c r="B162" s="19"/>
      <c r="C162" s="19"/>
      <c r="D162" s="4"/>
      <c r="E162" s="5"/>
      <c r="F162" s="16" t="s">
        <v>51</v>
      </c>
      <c r="G162" s="47" t="s">
        <v>52</v>
      </c>
      <c r="H162" s="42">
        <v>10</v>
      </c>
      <c r="J162" s="28"/>
      <c r="K162" s="28"/>
      <c r="L162" s="28"/>
      <c r="M162" s="28"/>
      <c r="N162" s="28"/>
      <c r="O162" s="28"/>
      <c r="P162" s="28"/>
      <c r="Q162" s="28"/>
      <c r="R162" s="28"/>
    </row>
    <row r="163" spans="1:18" x14ac:dyDescent="0.25">
      <c r="A163" s="19"/>
      <c r="B163" s="19"/>
      <c r="C163" s="19"/>
      <c r="G163" s="43"/>
      <c r="H163" s="44"/>
      <c r="J163" s="28"/>
      <c r="K163" s="28"/>
      <c r="L163" s="28"/>
      <c r="M163" s="28"/>
      <c r="N163" s="28"/>
      <c r="O163" s="28"/>
      <c r="P163" s="28"/>
      <c r="Q163" s="28"/>
      <c r="R163" s="28"/>
    </row>
    <row r="164" spans="1:18" ht="15.75" thickBot="1" x14ac:dyDescent="0.3">
      <c r="A164" s="19"/>
      <c r="B164" s="19"/>
      <c r="C164" s="19"/>
      <c r="G164" s="43"/>
      <c r="H164" s="44"/>
      <c r="J164" s="28"/>
      <c r="K164" s="28"/>
      <c r="L164" s="28"/>
      <c r="M164" s="28"/>
      <c r="N164" s="28"/>
      <c r="O164" s="28"/>
      <c r="P164" s="28"/>
      <c r="Q164" s="28"/>
      <c r="R164" s="28"/>
    </row>
    <row r="165" spans="1:18" x14ac:dyDescent="0.25">
      <c r="A165" s="19" t="s">
        <v>50</v>
      </c>
      <c r="B165" s="19">
        <v>29.813749999999999</v>
      </c>
      <c r="C165" s="19">
        <v>90.322689999999994</v>
      </c>
      <c r="D165" s="6">
        <v>4</v>
      </c>
      <c r="E165" s="7">
        <v>60</v>
      </c>
      <c r="F165" s="8" t="s">
        <v>19</v>
      </c>
      <c r="G165" s="45" t="s">
        <v>20</v>
      </c>
      <c r="H165" s="46">
        <v>30</v>
      </c>
    </row>
    <row r="166" spans="1:18" x14ac:dyDescent="0.25">
      <c r="A166" s="19"/>
      <c r="B166" s="19"/>
      <c r="C166" s="19"/>
      <c r="D166" s="12"/>
      <c r="F166" s="14" t="s">
        <v>17</v>
      </c>
      <c r="G166" s="43" t="s">
        <v>18</v>
      </c>
      <c r="H166" s="40">
        <v>20</v>
      </c>
    </row>
    <row r="167" spans="1:18" ht="15.75" thickBot="1" x14ac:dyDescent="0.3">
      <c r="A167" s="19"/>
      <c r="B167" s="19"/>
      <c r="C167" s="19"/>
      <c r="D167" s="4"/>
      <c r="E167" s="5"/>
      <c r="F167" s="16" t="s">
        <v>22</v>
      </c>
      <c r="G167" s="47" t="s">
        <v>23</v>
      </c>
      <c r="H167" s="42">
        <v>50</v>
      </c>
    </row>
    <row r="168" spans="1:18" ht="15.75" thickBot="1" x14ac:dyDescent="0.3">
      <c r="A168" s="19"/>
      <c r="B168" s="19"/>
      <c r="C168" s="19"/>
      <c r="G168" s="43"/>
      <c r="H168" s="44"/>
    </row>
    <row r="169" spans="1:18" x14ac:dyDescent="0.25">
      <c r="A169" s="19" t="s">
        <v>50</v>
      </c>
      <c r="B169" s="19">
        <v>29.813749999999999</v>
      </c>
      <c r="C169" s="19">
        <v>90.322689999999994</v>
      </c>
      <c r="D169" s="6">
        <v>5</v>
      </c>
      <c r="E169" s="7">
        <v>70</v>
      </c>
      <c r="F169" s="8" t="s">
        <v>19</v>
      </c>
      <c r="G169" s="45" t="s">
        <v>20</v>
      </c>
      <c r="H169" s="46">
        <v>5</v>
      </c>
    </row>
    <row r="170" spans="1:18" x14ac:dyDescent="0.25">
      <c r="A170" s="19"/>
      <c r="B170" s="19"/>
      <c r="C170" s="19"/>
      <c r="D170" s="12"/>
      <c r="F170" s="14" t="s">
        <v>17</v>
      </c>
      <c r="G170" s="43" t="s">
        <v>18</v>
      </c>
      <c r="H170" s="40">
        <v>25</v>
      </c>
    </row>
    <row r="171" spans="1:18" x14ac:dyDescent="0.25">
      <c r="A171" s="19"/>
      <c r="B171" s="19"/>
      <c r="C171" s="19"/>
      <c r="D171" s="12"/>
      <c r="F171" s="14" t="s">
        <v>22</v>
      </c>
      <c r="G171" s="43" t="s">
        <v>23</v>
      </c>
      <c r="H171" s="40">
        <v>65</v>
      </c>
    </row>
    <row r="172" spans="1:18" ht="15.75" thickBot="1" x14ac:dyDescent="0.3">
      <c r="A172" s="19"/>
      <c r="B172" s="19"/>
      <c r="C172" s="19"/>
      <c r="D172" s="4"/>
      <c r="E172" s="5"/>
      <c r="F172" s="16" t="s">
        <v>55</v>
      </c>
      <c r="G172" s="47" t="s">
        <v>56</v>
      </c>
      <c r="H172" s="42">
        <v>5</v>
      </c>
    </row>
    <row r="173" spans="1:18" x14ac:dyDescent="0.25">
      <c r="A173" s="19"/>
      <c r="B173" s="19"/>
      <c r="C173" s="19"/>
    </row>
    <row r="174" spans="1:18" s="33" customFormat="1" x14ac:dyDescent="0.25">
      <c r="A174" s="32"/>
      <c r="B174" s="32"/>
      <c r="C174" s="32"/>
      <c r="F174" s="34"/>
      <c r="H174" s="35"/>
    </row>
    <row r="175" spans="1:18" ht="15.75" thickBot="1" x14ac:dyDescent="0.3">
      <c r="A175" s="19"/>
      <c r="B175" s="19"/>
      <c r="C175" s="19"/>
      <c r="I175" t="s">
        <v>101</v>
      </c>
      <c r="J175" s="28"/>
      <c r="K175" s="28"/>
      <c r="L175" s="28"/>
      <c r="M175" s="28"/>
      <c r="N175" s="28"/>
      <c r="O175" s="28"/>
      <c r="P175" s="28"/>
      <c r="Q175" s="28"/>
      <c r="R175" s="28"/>
    </row>
    <row r="176" spans="1:18" x14ac:dyDescent="0.25">
      <c r="A176" s="19" t="s">
        <v>101</v>
      </c>
      <c r="B176" s="19">
        <v>29.812897</v>
      </c>
      <c r="C176" s="19">
        <v>90.318628000000004</v>
      </c>
      <c r="D176" s="6">
        <v>1</v>
      </c>
      <c r="E176" s="7">
        <v>70</v>
      </c>
      <c r="F176" s="13" t="s">
        <v>17</v>
      </c>
      <c r="G176" s="45" t="s">
        <v>18</v>
      </c>
      <c r="H176" s="46">
        <v>15</v>
      </c>
      <c r="J176" s="28" t="s">
        <v>23</v>
      </c>
      <c r="K176" s="29">
        <v>75</v>
      </c>
      <c r="L176" s="28" t="s">
        <v>18</v>
      </c>
      <c r="M176" s="29">
        <v>15</v>
      </c>
      <c r="N176" s="28" t="s">
        <v>58</v>
      </c>
      <c r="O176" s="29">
        <v>10</v>
      </c>
      <c r="P176" s="28" t="s">
        <v>14</v>
      </c>
      <c r="Q176" s="29">
        <v>20</v>
      </c>
      <c r="R176" s="28"/>
    </row>
    <row r="177" spans="1:18" x14ac:dyDescent="0.25">
      <c r="A177" s="19"/>
      <c r="B177" s="19"/>
      <c r="C177" s="19"/>
      <c r="D177" s="9"/>
      <c r="E177" s="1"/>
      <c r="F177" s="14" t="s">
        <v>22</v>
      </c>
      <c r="G177" s="43" t="s">
        <v>23</v>
      </c>
      <c r="H177" s="40">
        <v>75</v>
      </c>
      <c r="J177" s="28" t="s">
        <v>23</v>
      </c>
      <c r="K177" s="29">
        <v>55</v>
      </c>
      <c r="L177" s="28" t="s">
        <v>18</v>
      </c>
      <c r="M177" s="29">
        <v>25</v>
      </c>
      <c r="N177" s="28" t="s">
        <v>58</v>
      </c>
      <c r="O177" s="29">
        <v>20</v>
      </c>
      <c r="P177" s="28" t="s">
        <v>14</v>
      </c>
      <c r="Q177" s="29">
        <v>10</v>
      </c>
      <c r="R177" s="28"/>
    </row>
    <row r="178" spans="1:18" ht="15.75" thickBot="1" x14ac:dyDescent="0.3">
      <c r="A178" s="19"/>
      <c r="B178" s="19"/>
      <c r="C178" s="19"/>
      <c r="D178" s="10"/>
      <c r="E178" s="11"/>
      <c r="F178" s="16" t="s">
        <v>51</v>
      </c>
      <c r="G178" s="47" t="s">
        <v>58</v>
      </c>
      <c r="H178" s="42">
        <v>10</v>
      </c>
      <c r="I178">
        <f>SUM(H176:H178)</f>
        <v>100</v>
      </c>
      <c r="J178" s="28" t="s">
        <v>23</v>
      </c>
      <c r="K178" s="29">
        <v>65</v>
      </c>
      <c r="L178" s="28" t="s">
        <v>18</v>
      </c>
      <c r="M178" s="29">
        <v>15</v>
      </c>
      <c r="N178" s="28" t="s">
        <v>58</v>
      </c>
      <c r="O178" s="29">
        <v>10</v>
      </c>
      <c r="P178" s="28" t="s">
        <v>14</v>
      </c>
      <c r="Q178" s="29">
        <v>10</v>
      </c>
      <c r="R178" s="28"/>
    </row>
    <row r="179" spans="1:18" ht="15.75" thickBot="1" x14ac:dyDescent="0.3">
      <c r="A179" s="19"/>
      <c r="B179" s="19"/>
      <c r="C179" s="19"/>
      <c r="D179" s="1"/>
      <c r="E179" s="1"/>
      <c r="G179" s="43"/>
      <c r="H179" s="44"/>
      <c r="J179" s="28" t="s">
        <v>23</v>
      </c>
      <c r="K179" s="29">
        <v>70</v>
      </c>
      <c r="L179" s="61" t="s">
        <v>18</v>
      </c>
      <c r="M179" s="61">
        <f>SUM(M176:M178)</f>
        <v>55</v>
      </c>
      <c r="N179" s="28" t="s">
        <v>58</v>
      </c>
      <c r="O179" s="29">
        <v>5</v>
      </c>
      <c r="P179" s="60" t="s">
        <v>14</v>
      </c>
      <c r="Q179" s="60">
        <f>SUM(Q176:Q178)</f>
        <v>40</v>
      </c>
      <c r="R179" s="28"/>
    </row>
    <row r="180" spans="1:18" x14ac:dyDescent="0.25">
      <c r="A180" s="19" t="s">
        <v>57</v>
      </c>
      <c r="B180" s="19">
        <v>29.812897</v>
      </c>
      <c r="C180" s="19">
        <v>90.318628000000004</v>
      </c>
      <c r="D180" s="6">
        <v>2</v>
      </c>
      <c r="E180" s="7">
        <v>60</v>
      </c>
      <c r="F180" s="13" t="s">
        <v>13</v>
      </c>
      <c r="G180" s="45" t="s">
        <v>14</v>
      </c>
      <c r="H180" s="46">
        <v>20</v>
      </c>
      <c r="J180" s="28" t="s">
        <v>23</v>
      </c>
      <c r="K180" s="29">
        <v>70</v>
      </c>
      <c r="L180" s="28"/>
      <c r="M180" s="28"/>
      <c r="N180" s="28" t="s">
        <v>58</v>
      </c>
      <c r="O180" s="29">
        <v>10</v>
      </c>
      <c r="P180" s="28"/>
      <c r="Q180" s="28"/>
      <c r="R180" s="28"/>
    </row>
    <row r="181" spans="1:18" x14ac:dyDescent="0.25">
      <c r="A181" s="19"/>
      <c r="B181" s="19"/>
      <c r="C181" s="19"/>
      <c r="D181" s="9"/>
      <c r="E181" s="1"/>
      <c r="F181" s="14" t="s">
        <v>22</v>
      </c>
      <c r="G181" s="43" t="s">
        <v>23</v>
      </c>
      <c r="H181" s="40">
        <v>55</v>
      </c>
      <c r="J181" s="54" t="s">
        <v>23</v>
      </c>
      <c r="K181" s="54">
        <f>SUM(K176:K180)</f>
        <v>335</v>
      </c>
      <c r="L181" s="30" t="s">
        <v>56</v>
      </c>
      <c r="M181" s="37">
        <v>10</v>
      </c>
      <c r="N181" s="67" t="s">
        <v>58</v>
      </c>
      <c r="O181" s="67">
        <f>SUM(O176:O180)</f>
        <v>55</v>
      </c>
      <c r="P181" s="28"/>
      <c r="Q181" s="28"/>
      <c r="R181" s="28"/>
    </row>
    <row r="182" spans="1:18" x14ac:dyDescent="0.25">
      <c r="A182" s="19"/>
      <c r="B182" s="19"/>
      <c r="C182" s="19"/>
      <c r="D182" s="9"/>
      <c r="E182" s="1"/>
      <c r="F182" t="s">
        <v>19</v>
      </c>
      <c r="G182" s="43" t="s">
        <v>20</v>
      </c>
      <c r="H182" s="40">
        <v>5</v>
      </c>
      <c r="J182" s="28"/>
      <c r="K182" s="28"/>
      <c r="L182" s="30" t="s">
        <v>20</v>
      </c>
      <c r="M182" s="37">
        <v>5</v>
      </c>
      <c r="N182" s="28"/>
      <c r="O182" s="28"/>
      <c r="P182" s="28"/>
      <c r="Q182" s="28"/>
      <c r="R182" s="28"/>
    </row>
    <row r="183" spans="1:18" ht="15.75" thickBot="1" x14ac:dyDescent="0.3">
      <c r="A183" s="19"/>
      <c r="B183" s="19"/>
      <c r="C183" s="19"/>
      <c r="D183" s="10"/>
      <c r="E183" s="11"/>
      <c r="F183" s="16" t="s">
        <v>51</v>
      </c>
      <c r="G183" s="47" t="s">
        <v>58</v>
      </c>
      <c r="H183" s="42">
        <v>20</v>
      </c>
      <c r="I183">
        <f>SUM(H180:H183)</f>
        <v>100</v>
      </c>
      <c r="J183" s="28" t="s">
        <v>96</v>
      </c>
      <c r="K183" s="28">
        <f>SUM(K181,M179,O181,Q179,M181:M182)</f>
        <v>500</v>
      </c>
      <c r="L183" s="28"/>
      <c r="M183" s="28"/>
      <c r="N183" s="28"/>
      <c r="O183" s="28"/>
      <c r="P183" s="28"/>
      <c r="Q183" s="28"/>
      <c r="R183" s="28"/>
    </row>
    <row r="184" spans="1:18" ht="15.75" thickBot="1" x14ac:dyDescent="0.3">
      <c r="A184" s="19"/>
      <c r="B184" s="19"/>
      <c r="C184" s="19"/>
      <c r="D184" s="1"/>
      <c r="E184" s="1"/>
      <c r="G184" s="43"/>
      <c r="H184" s="44"/>
      <c r="J184" s="28"/>
      <c r="K184" s="28"/>
      <c r="L184" s="28"/>
      <c r="M184" s="28"/>
      <c r="N184" s="28"/>
      <c r="O184" s="28"/>
      <c r="P184" s="28"/>
      <c r="Q184" s="28"/>
      <c r="R184" s="28"/>
    </row>
    <row r="185" spans="1:18" x14ac:dyDescent="0.25">
      <c r="A185" s="19" t="s">
        <v>57</v>
      </c>
      <c r="B185" s="19">
        <v>29.812897</v>
      </c>
      <c r="C185" s="19">
        <v>90.318628000000004</v>
      </c>
      <c r="D185" s="6">
        <v>3</v>
      </c>
      <c r="E185" s="7">
        <v>65</v>
      </c>
      <c r="F185" s="13" t="s">
        <v>17</v>
      </c>
      <c r="G185" s="45" t="s">
        <v>18</v>
      </c>
      <c r="H185" s="46">
        <v>25</v>
      </c>
      <c r="J185" s="28"/>
      <c r="K185" s="28"/>
      <c r="L185" s="28"/>
      <c r="M185" s="28"/>
      <c r="N185" s="28"/>
      <c r="O185" s="28"/>
      <c r="P185" s="28"/>
      <c r="Q185" s="28"/>
      <c r="R185" s="28"/>
    </row>
    <row r="186" spans="1:18" x14ac:dyDescent="0.25">
      <c r="A186" s="19"/>
      <c r="B186" s="19"/>
      <c r="C186" s="19"/>
      <c r="D186" s="9"/>
      <c r="E186" s="1"/>
      <c r="F186" s="14" t="s">
        <v>22</v>
      </c>
      <c r="G186" s="43" t="s">
        <v>23</v>
      </c>
      <c r="H186" s="40">
        <v>65</v>
      </c>
      <c r="J186" s="28"/>
      <c r="K186" s="28"/>
      <c r="L186" s="28"/>
      <c r="M186" s="28"/>
      <c r="N186" s="28"/>
      <c r="O186" s="28"/>
      <c r="P186" s="28"/>
      <c r="Q186" s="28"/>
      <c r="R186" s="28"/>
    </row>
    <row r="187" spans="1:18" ht="15.75" thickBot="1" x14ac:dyDescent="0.3">
      <c r="A187" s="19"/>
      <c r="B187" s="19"/>
      <c r="C187" s="19"/>
      <c r="D187" s="10"/>
      <c r="E187" s="11"/>
      <c r="F187" s="16" t="s">
        <v>51</v>
      </c>
      <c r="G187" s="47" t="s">
        <v>58</v>
      </c>
      <c r="H187" s="42">
        <v>10</v>
      </c>
      <c r="I187">
        <f>SUM(H185:H187)</f>
        <v>100</v>
      </c>
      <c r="J187" s="28"/>
      <c r="K187" s="28"/>
      <c r="L187" s="28"/>
      <c r="M187" s="28"/>
      <c r="N187" s="28"/>
      <c r="O187" s="28"/>
      <c r="P187" s="28"/>
      <c r="Q187" s="28"/>
      <c r="R187" s="28"/>
    </row>
    <row r="188" spans="1:18" ht="15.75" thickBot="1" x14ac:dyDescent="0.3">
      <c r="A188" s="19"/>
      <c r="B188" s="19"/>
      <c r="C188" s="19"/>
      <c r="D188" s="1"/>
      <c r="E188" s="1"/>
      <c r="G188" s="43"/>
      <c r="H188" s="44"/>
    </row>
    <row r="189" spans="1:18" x14ac:dyDescent="0.25">
      <c r="A189" s="19" t="s">
        <v>57</v>
      </c>
      <c r="B189" s="19">
        <v>29.812897</v>
      </c>
      <c r="C189" s="19">
        <v>90.318628000000004</v>
      </c>
      <c r="D189" s="6">
        <v>4</v>
      </c>
      <c r="E189" s="7">
        <v>60</v>
      </c>
      <c r="F189" s="13" t="s">
        <v>13</v>
      </c>
      <c r="G189" s="45" t="s">
        <v>14</v>
      </c>
      <c r="H189" s="46">
        <v>10</v>
      </c>
    </row>
    <row r="190" spans="1:18" x14ac:dyDescent="0.25">
      <c r="A190" s="19"/>
      <c r="B190" s="19"/>
      <c r="C190" s="19"/>
      <c r="D190" s="12"/>
      <c r="E190" s="1"/>
      <c r="F190" s="14" t="s">
        <v>22</v>
      </c>
      <c r="G190" s="43" t="s">
        <v>23</v>
      </c>
      <c r="H190" s="40">
        <v>70</v>
      </c>
    </row>
    <row r="191" spans="1:18" x14ac:dyDescent="0.25">
      <c r="A191" s="19"/>
      <c r="B191" s="19"/>
      <c r="C191" s="19"/>
      <c r="D191" s="12"/>
      <c r="E191" s="1"/>
      <c r="F191" s="14" t="s">
        <v>17</v>
      </c>
      <c r="G191" s="43" t="s">
        <v>18</v>
      </c>
      <c r="H191" s="40">
        <v>15</v>
      </c>
    </row>
    <row r="192" spans="1:18" ht="15.75" thickBot="1" x14ac:dyDescent="0.3">
      <c r="A192" s="19"/>
      <c r="B192" s="19"/>
      <c r="C192" s="19"/>
      <c r="D192" s="4"/>
      <c r="E192" s="11"/>
      <c r="F192" s="16" t="s">
        <v>51</v>
      </c>
      <c r="G192" s="47" t="s">
        <v>58</v>
      </c>
      <c r="H192" s="42">
        <v>5</v>
      </c>
      <c r="I192">
        <f>SUM(H189:H192)</f>
        <v>100</v>
      </c>
    </row>
    <row r="193" spans="1:18" ht="15.75" thickBot="1" x14ac:dyDescent="0.3">
      <c r="A193" s="19"/>
      <c r="B193" s="19"/>
      <c r="C193" s="19"/>
      <c r="E193" s="1"/>
      <c r="G193" s="43"/>
      <c r="H193" s="44"/>
    </row>
    <row r="194" spans="1:18" x14ac:dyDescent="0.25">
      <c r="A194" s="19" t="s">
        <v>57</v>
      </c>
      <c r="B194" s="19">
        <v>29.812897</v>
      </c>
      <c r="C194" s="19">
        <v>90.318628000000004</v>
      </c>
      <c r="D194" s="6">
        <v>5</v>
      </c>
      <c r="E194" s="7">
        <v>55</v>
      </c>
      <c r="F194" s="13" t="s">
        <v>55</v>
      </c>
      <c r="G194" s="45" t="s">
        <v>56</v>
      </c>
      <c r="H194" s="46">
        <v>10</v>
      </c>
    </row>
    <row r="195" spans="1:18" x14ac:dyDescent="0.25">
      <c r="A195" s="19"/>
      <c r="B195" s="19"/>
      <c r="C195" s="19"/>
      <c r="D195" s="9"/>
      <c r="E195" s="1"/>
      <c r="F195" s="14" t="s">
        <v>22</v>
      </c>
      <c r="G195" s="43" t="s">
        <v>23</v>
      </c>
      <c r="H195" s="40">
        <v>70</v>
      </c>
    </row>
    <row r="196" spans="1:18" x14ac:dyDescent="0.25">
      <c r="A196" s="19"/>
      <c r="B196" s="19"/>
      <c r="C196" s="19"/>
      <c r="D196" s="9"/>
      <c r="E196" s="1"/>
      <c r="F196" s="14" t="s">
        <v>13</v>
      </c>
      <c r="G196" s="43" t="s">
        <v>14</v>
      </c>
      <c r="H196" s="40">
        <v>10</v>
      </c>
    </row>
    <row r="197" spans="1:18" ht="15.75" thickBot="1" x14ac:dyDescent="0.3">
      <c r="A197" s="19"/>
      <c r="B197" s="19"/>
      <c r="C197" s="19"/>
      <c r="D197" s="10"/>
      <c r="E197" s="11"/>
      <c r="F197" s="16" t="s">
        <v>51</v>
      </c>
      <c r="G197" s="47" t="s">
        <v>58</v>
      </c>
      <c r="H197" s="42">
        <v>10</v>
      </c>
      <c r="I197">
        <f>SUM(H194:H197)</f>
        <v>100</v>
      </c>
    </row>
    <row r="198" spans="1:18" x14ac:dyDescent="0.25">
      <c r="A198" s="19"/>
      <c r="B198" s="19"/>
      <c r="C198" s="19"/>
      <c r="D198" s="1"/>
      <c r="E198" s="1"/>
    </row>
    <row r="199" spans="1:18" x14ac:dyDescent="0.25">
      <c r="A199" s="19"/>
      <c r="B199" s="19"/>
      <c r="C199" s="19"/>
      <c r="D199" s="1"/>
      <c r="E199" s="1"/>
      <c r="G199" s="28" t="s">
        <v>102</v>
      </c>
      <c r="H199" s="1">
        <f>SUM(H176:H197)</f>
        <v>500</v>
      </c>
    </row>
    <row r="200" spans="1:18" s="33" customFormat="1" x14ac:dyDescent="0.25">
      <c r="A200" s="32"/>
      <c r="B200" s="32"/>
      <c r="C200" s="32"/>
      <c r="D200" s="35"/>
      <c r="E200" s="35"/>
      <c r="F200" s="34"/>
      <c r="H200" s="35"/>
      <c r="P200" s="38"/>
      <c r="Q200" s="38"/>
    </row>
    <row r="201" spans="1:18" ht="15.75" thickBot="1" x14ac:dyDescent="0.3">
      <c r="A201" s="19"/>
      <c r="B201" s="19"/>
      <c r="C201" s="19"/>
      <c r="D201" s="1"/>
      <c r="E201" s="1"/>
      <c r="I201" s="28" t="s">
        <v>59</v>
      </c>
      <c r="J201" s="28"/>
      <c r="K201" s="28"/>
      <c r="L201" s="28"/>
      <c r="M201" s="28"/>
      <c r="N201" s="28"/>
      <c r="O201" s="28"/>
      <c r="P201" s="28"/>
      <c r="Q201" s="28"/>
      <c r="R201" s="28"/>
    </row>
    <row r="202" spans="1:18" x14ac:dyDescent="0.25">
      <c r="A202" s="19" t="s">
        <v>59</v>
      </c>
      <c r="B202" s="19">
        <v>29.80621</v>
      </c>
      <c r="C202" s="19">
        <v>90.308391</v>
      </c>
      <c r="D202" s="6">
        <v>1</v>
      </c>
      <c r="E202" s="7">
        <v>60</v>
      </c>
      <c r="F202" s="13" t="s">
        <v>60</v>
      </c>
      <c r="G202" s="45" t="s">
        <v>61</v>
      </c>
      <c r="H202" s="46">
        <v>20</v>
      </c>
      <c r="I202" s="28"/>
      <c r="J202" s="28" t="s">
        <v>23</v>
      </c>
      <c r="K202" s="29">
        <v>60</v>
      </c>
      <c r="L202" s="28" t="s">
        <v>14</v>
      </c>
      <c r="M202" s="29">
        <v>20</v>
      </c>
      <c r="N202" s="28" t="s">
        <v>18</v>
      </c>
      <c r="O202" s="29">
        <v>15</v>
      </c>
      <c r="P202" s="30" t="s">
        <v>48</v>
      </c>
      <c r="Q202" s="37">
        <v>40</v>
      </c>
      <c r="R202" s="28"/>
    </row>
    <row r="203" spans="1:18" x14ac:dyDescent="0.25">
      <c r="A203" s="19"/>
      <c r="B203" s="19"/>
      <c r="C203" s="19"/>
      <c r="D203" s="9"/>
      <c r="E203" s="1"/>
      <c r="F203" s="14" t="s">
        <v>22</v>
      </c>
      <c r="G203" s="43" t="s">
        <v>23</v>
      </c>
      <c r="H203" s="40">
        <v>60</v>
      </c>
      <c r="I203" s="28"/>
      <c r="J203" s="28" t="s">
        <v>23</v>
      </c>
      <c r="K203" s="29">
        <v>20</v>
      </c>
      <c r="L203" s="28" t="s">
        <v>14</v>
      </c>
      <c r="M203" s="29">
        <v>30</v>
      </c>
      <c r="N203" s="28" t="s">
        <v>18</v>
      </c>
      <c r="O203" s="29">
        <v>30</v>
      </c>
      <c r="P203" s="28"/>
      <c r="Q203" s="28"/>
      <c r="R203" s="28"/>
    </row>
    <row r="204" spans="1:18" x14ac:dyDescent="0.25">
      <c r="A204" s="19"/>
      <c r="B204" s="19"/>
      <c r="C204" s="19"/>
      <c r="D204" s="9"/>
      <c r="E204" s="1"/>
      <c r="F204" s="14" t="s">
        <v>62</v>
      </c>
      <c r="G204" s="43" t="s">
        <v>63</v>
      </c>
      <c r="H204" s="40">
        <v>10</v>
      </c>
      <c r="I204" s="28"/>
      <c r="J204" s="28" t="s">
        <v>23</v>
      </c>
      <c r="K204" s="29">
        <v>20</v>
      </c>
      <c r="L204" s="28" t="s">
        <v>14</v>
      </c>
      <c r="M204" s="29">
        <v>15</v>
      </c>
      <c r="N204" s="28" t="s">
        <v>18</v>
      </c>
      <c r="O204" s="29">
        <v>15</v>
      </c>
      <c r="P204" s="28"/>
      <c r="Q204" s="28"/>
      <c r="R204" s="28"/>
    </row>
    <row r="205" spans="1:18" ht="15.75" thickBot="1" x14ac:dyDescent="0.3">
      <c r="A205" s="19"/>
      <c r="B205" s="19"/>
      <c r="C205" s="19"/>
      <c r="D205" s="10"/>
      <c r="E205" s="11"/>
      <c r="F205" s="16" t="s">
        <v>51</v>
      </c>
      <c r="G205" s="47" t="s">
        <v>58</v>
      </c>
      <c r="H205" s="42">
        <v>10</v>
      </c>
      <c r="I205" s="28">
        <f>SUM(H202:H205)</f>
        <v>100</v>
      </c>
      <c r="J205" s="28" t="s">
        <v>23</v>
      </c>
      <c r="K205" s="29">
        <v>20</v>
      </c>
      <c r="L205" s="60" t="s">
        <v>14</v>
      </c>
      <c r="M205" s="60">
        <f>SUM(M202:M204)</f>
        <v>65</v>
      </c>
      <c r="N205" s="61" t="s">
        <v>18</v>
      </c>
      <c r="O205" s="61">
        <f>SUM(O202:O204)</f>
        <v>60</v>
      </c>
      <c r="P205" s="28"/>
      <c r="Q205" s="28"/>
      <c r="R205" s="28"/>
    </row>
    <row r="206" spans="1:18" ht="15.75" thickBot="1" x14ac:dyDescent="0.3">
      <c r="A206" s="19"/>
      <c r="B206" s="19"/>
      <c r="C206" s="19"/>
      <c r="D206" s="1"/>
      <c r="E206" s="1"/>
      <c r="G206" s="43"/>
      <c r="H206" s="44"/>
      <c r="I206" s="28"/>
      <c r="J206" s="28" t="s">
        <v>23</v>
      </c>
      <c r="K206" s="29">
        <v>40</v>
      </c>
      <c r="L206" s="28"/>
      <c r="M206" s="28"/>
      <c r="N206" s="28"/>
      <c r="O206" s="28"/>
      <c r="P206" s="28"/>
      <c r="Q206" s="28"/>
      <c r="R206" s="28"/>
    </row>
    <row r="207" spans="1:18" x14ac:dyDescent="0.25">
      <c r="A207" s="19" t="s">
        <v>59</v>
      </c>
      <c r="B207" s="19">
        <v>29.80621</v>
      </c>
      <c r="C207" s="19">
        <v>90.308391</v>
      </c>
      <c r="D207" s="6">
        <v>2</v>
      </c>
      <c r="E207" s="7">
        <v>80</v>
      </c>
      <c r="F207" s="13" t="s">
        <v>47</v>
      </c>
      <c r="G207" s="45" t="s">
        <v>48</v>
      </c>
      <c r="H207" s="46">
        <v>40</v>
      </c>
      <c r="I207" s="28"/>
      <c r="J207" s="54" t="s">
        <v>23</v>
      </c>
      <c r="K207" s="54">
        <f>SUM(K202:K206)</f>
        <v>160</v>
      </c>
      <c r="L207" s="28" t="s">
        <v>58</v>
      </c>
      <c r="M207" s="29">
        <v>10</v>
      </c>
      <c r="N207" s="28" t="s">
        <v>20</v>
      </c>
      <c r="O207" s="29">
        <v>20</v>
      </c>
      <c r="P207" s="28" t="s">
        <v>72</v>
      </c>
      <c r="Q207" s="29">
        <v>5</v>
      </c>
      <c r="R207" s="28"/>
    </row>
    <row r="208" spans="1:18" x14ac:dyDescent="0.25">
      <c r="A208" s="19"/>
      <c r="B208" s="19"/>
      <c r="C208" s="19"/>
      <c r="D208" s="9"/>
      <c r="E208" s="1"/>
      <c r="F208" s="14" t="s">
        <v>13</v>
      </c>
      <c r="G208" s="43" t="s">
        <v>14</v>
      </c>
      <c r="H208" s="40">
        <v>20</v>
      </c>
      <c r="I208" s="28"/>
      <c r="J208" s="28"/>
      <c r="K208" s="28"/>
      <c r="L208" s="28" t="s">
        <v>58</v>
      </c>
      <c r="M208" s="29">
        <v>5</v>
      </c>
      <c r="N208" s="28" t="s">
        <v>20</v>
      </c>
      <c r="O208" s="29">
        <v>5</v>
      </c>
      <c r="P208" s="28" t="s">
        <v>73</v>
      </c>
      <c r="Q208" s="29">
        <v>15</v>
      </c>
      <c r="R208" s="28"/>
    </row>
    <row r="209" spans="1:18" x14ac:dyDescent="0.25">
      <c r="A209" s="19"/>
      <c r="B209" s="19"/>
      <c r="C209" s="19"/>
      <c r="D209" s="9"/>
      <c r="E209" s="1"/>
      <c r="F209" s="14" t="s">
        <v>22</v>
      </c>
      <c r="G209" s="43" t="s">
        <v>23</v>
      </c>
      <c r="H209" s="40">
        <v>20</v>
      </c>
      <c r="I209" s="28"/>
      <c r="J209" s="28" t="s">
        <v>61</v>
      </c>
      <c r="K209" s="29">
        <v>20</v>
      </c>
      <c r="L209" s="28" t="s">
        <v>58</v>
      </c>
      <c r="M209" s="29">
        <v>5</v>
      </c>
      <c r="N209" s="30" t="s">
        <v>20</v>
      </c>
      <c r="O209" s="37">
        <f>SUM(O207:O208)</f>
        <v>25</v>
      </c>
      <c r="P209" s="30" t="s">
        <v>73</v>
      </c>
      <c r="Q209" s="31">
        <f>SUM(Q207:Q208)</f>
        <v>20</v>
      </c>
      <c r="R209" s="28"/>
    </row>
    <row r="210" spans="1:18" x14ac:dyDescent="0.25">
      <c r="A210" s="19"/>
      <c r="B210" s="19"/>
      <c r="C210" s="19"/>
      <c r="D210" s="9"/>
      <c r="E210" s="1"/>
      <c r="F210" s="14" t="s">
        <v>64</v>
      </c>
      <c r="G210" s="43" t="s">
        <v>65</v>
      </c>
      <c r="H210" s="40">
        <v>5</v>
      </c>
      <c r="I210" s="28"/>
      <c r="J210" s="28" t="s">
        <v>61</v>
      </c>
      <c r="K210" s="29">
        <v>15</v>
      </c>
      <c r="L210" s="28" t="s">
        <v>58</v>
      </c>
      <c r="M210" s="29">
        <v>15</v>
      </c>
      <c r="N210" s="28"/>
      <c r="O210" s="29"/>
      <c r="P210" s="28"/>
      <c r="Q210" s="29"/>
      <c r="R210" s="28"/>
    </row>
    <row r="211" spans="1:18" x14ac:dyDescent="0.25">
      <c r="A211" s="19"/>
      <c r="B211" s="19"/>
      <c r="C211" s="19"/>
      <c r="D211" s="9"/>
      <c r="E211" s="1"/>
      <c r="F211" s="14" t="s">
        <v>51</v>
      </c>
      <c r="G211" s="43" t="s">
        <v>58</v>
      </c>
      <c r="H211" s="40">
        <v>5</v>
      </c>
      <c r="I211" s="28"/>
      <c r="J211" s="30" t="s">
        <v>61</v>
      </c>
      <c r="K211" s="30">
        <f>SUM(K209:K210)</f>
        <v>35</v>
      </c>
      <c r="L211" s="67" t="s">
        <v>58</v>
      </c>
      <c r="M211" s="67">
        <f>SUM(M207:M210)</f>
        <v>35</v>
      </c>
      <c r="N211" s="30"/>
      <c r="O211" s="30"/>
      <c r="P211" s="30"/>
      <c r="Q211" s="30"/>
      <c r="R211" s="28"/>
    </row>
    <row r="212" spans="1:18" ht="15.75" thickBot="1" x14ac:dyDescent="0.3">
      <c r="A212" s="19"/>
      <c r="B212" s="19"/>
      <c r="C212" s="19"/>
      <c r="D212" s="10"/>
      <c r="E212" s="11"/>
      <c r="F212" s="16" t="s">
        <v>66</v>
      </c>
      <c r="G212" s="47" t="s">
        <v>67</v>
      </c>
      <c r="H212" s="42">
        <v>10</v>
      </c>
      <c r="I212" s="28">
        <f>SUM(H207:H212)</f>
        <v>100</v>
      </c>
      <c r="J212" s="28"/>
      <c r="K212" s="28"/>
      <c r="L212" s="28"/>
      <c r="M212" s="28"/>
      <c r="N212" s="28"/>
      <c r="O212" s="28"/>
      <c r="P212" s="28"/>
      <c r="Q212" s="28"/>
      <c r="R212" s="28"/>
    </row>
    <row r="213" spans="1:18" ht="15.75" thickBot="1" x14ac:dyDescent="0.3">
      <c r="A213" s="19"/>
      <c r="B213" s="19"/>
      <c r="C213" s="19"/>
      <c r="D213" s="1"/>
      <c r="E213" s="1"/>
      <c r="G213" s="43"/>
      <c r="H213" s="44"/>
      <c r="I213" s="28"/>
      <c r="J213" s="28" t="s">
        <v>63</v>
      </c>
      <c r="K213" s="29">
        <v>10</v>
      </c>
      <c r="L213" s="63" t="s">
        <v>38</v>
      </c>
      <c r="M213" s="68">
        <v>15</v>
      </c>
      <c r="N213" s="28" t="s">
        <v>69</v>
      </c>
      <c r="O213" s="29">
        <v>5</v>
      </c>
      <c r="P213" s="30" t="s">
        <v>67</v>
      </c>
      <c r="Q213" s="37">
        <v>10</v>
      </c>
      <c r="R213" s="28"/>
    </row>
    <row r="214" spans="1:18" x14ac:dyDescent="0.25">
      <c r="A214" s="19" t="s">
        <v>59</v>
      </c>
      <c r="B214" s="19">
        <v>29.80621</v>
      </c>
      <c r="C214" s="19">
        <v>90.308391</v>
      </c>
      <c r="D214" s="6">
        <v>3</v>
      </c>
      <c r="E214" s="7">
        <v>75</v>
      </c>
      <c r="F214" s="13" t="s">
        <v>62</v>
      </c>
      <c r="G214" s="45" t="s">
        <v>63</v>
      </c>
      <c r="H214" s="46">
        <v>5</v>
      </c>
      <c r="I214" s="28"/>
      <c r="J214" s="28" t="s">
        <v>63</v>
      </c>
      <c r="K214" s="29">
        <v>5</v>
      </c>
      <c r="L214" s="30"/>
      <c r="M214" s="37"/>
      <c r="N214" s="28" t="s">
        <v>69</v>
      </c>
      <c r="O214" s="29">
        <v>5</v>
      </c>
      <c r="P214" s="28"/>
      <c r="Q214" s="28"/>
      <c r="R214" s="28"/>
    </row>
    <row r="215" spans="1:18" x14ac:dyDescent="0.25">
      <c r="A215" s="19"/>
      <c r="B215" s="19"/>
      <c r="C215" s="19"/>
      <c r="D215" s="12"/>
      <c r="F215" s="14" t="s">
        <v>68</v>
      </c>
      <c r="G215" s="43" t="s">
        <v>69</v>
      </c>
      <c r="H215" s="40">
        <v>5</v>
      </c>
      <c r="I215" s="28"/>
      <c r="J215" s="30" t="s">
        <v>63</v>
      </c>
      <c r="K215" s="37">
        <f>SUM(K213:K214)</f>
        <v>15</v>
      </c>
      <c r="L215" s="30"/>
      <c r="M215" s="37"/>
      <c r="N215" s="30" t="s">
        <v>69</v>
      </c>
      <c r="O215" s="30">
        <f>SUM(O213:O214)</f>
        <v>10</v>
      </c>
      <c r="P215" s="28"/>
      <c r="Q215" s="28"/>
      <c r="R215" s="28"/>
    </row>
    <row r="216" spans="1:18" x14ac:dyDescent="0.25">
      <c r="A216" s="19"/>
      <c r="B216" s="19"/>
      <c r="C216" s="19"/>
      <c r="D216" s="12"/>
      <c r="F216" s="14" t="s">
        <v>13</v>
      </c>
      <c r="G216" s="43" t="s">
        <v>14</v>
      </c>
      <c r="H216" s="40">
        <v>30</v>
      </c>
      <c r="I216" s="28"/>
      <c r="J216" s="28"/>
      <c r="K216" s="28"/>
      <c r="L216" s="30" t="s">
        <v>65</v>
      </c>
      <c r="M216" s="37">
        <v>5</v>
      </c>
      <c r="N216" s="28"/>
      <c r="O216" s="28"/>
      <c r="P216" s="28"/>
      <c r="Q216" s="28"/>
      <c r="R216" s="28"/>
    </row>
    <row r="217" spans="1:18" x14ac:dyDescent="0.25">
      <c r="A217" s="19"/>
      <c r="B217" s="19"/>
      <c r="C217" s="19"/>
      <c r="D217" s="12"/>
      <c r="F217" t="s">
        <v>19</v>
      </c>
      <c r="G217" s="43" t="s">
        <v>20</v>
      </c>
      <c r="H217" s="40">
        <v>20</v>
      </c>
      <c r="I217" s="28"/>
      <c r="J217" s="28"/>
      <c r="K217" s="28"/>
      <c r="L217" s="30" t="s">
        <v>71</v>
      </c>
      <c r="M217" s="37">
        <v>5</v>
      </c>
      <c r="N217" s="28"/>
      <c r="O217" s="28"/>
      <c r="P217" s="28"/>
      <c r="Q217" s="28"/>
      <c r="R217" s="28"/>
    </row>
    <row r="218" spans="1:18" x14ac:dyDescent="0.25">
      <c r="A218" s="19"/>
      <c r="B218" s="19"/>
      <c r="C218" s="19"/>
      <c r="D218" s="12"/>
      <c r="F218" s="14" t="s">
        <v>17</v>
      </c>
      <c r="G218" s="43" t="s">
        <v>18</v>
      </c>
      <c r="H218" s="40">
        <v>15</v>
      </c>
      <c r="I218" s="28"/>
      <c r="J218" s="28" t="s">
        <v>96</v>
      </c>
      <c r="K218" s="28">
        <f>SUM(K207,M205,O205,Q202,K211,M211,O209,Q209,K215,M213,O215,Q213,M216:M217)</f>
        <v>500</v>
      </c>
      <c r="L218" s="28"/>
      <c r="M218" s="28"/>
      <c r="N218" s="28"/>
      <c r="O218" s="28"/>
      <c r="P218" s="28"/>
      <c r="Q218" s="28"/>
      <c r="R218" s="28"/>
    </row>
    <row r="219" spans="1:18" x14ac:dyDescent="0.25">
      <c r="A219" s="19"/>
      <c r="B219" s="19"/>
      <c r="C219" s="19"/>
      <c r="D219" s="12"/>
      <c r="F219" s="14" t="s">
        <v>70</v>
      </c>
      <c r="G219" s="43" t="s">
        <v>71</v>
      </c>
      <c r="H219" s="40">
        <v>5</v>
      </c>
      <c r="I219" s="28"/>
      <c r="J219" s="28"/>
      <c r="K219" s="28"/>
      <c r="L219" s="28"/>
      <c r="M219" s="28"/>
      <c r="N219" s="28"/>
      <c r="O219" s="28"/>
      <c r="P219" s="28"/>
      <c r="Q219" s="28"/>
      <c r="R219" s="28"/>
    </row>
    <row r="220" spans="1:18" ht="15.75" thickBot="1" x14ac:dyDescent="0.3">
      <c r="A220" s="19"/>
      <c r="B220" s="19"/>
      <c r="C220" s="19"/>
      <c r="D220" s="4"/>
      <c r="E220" s="5"/>
      <c r="F220" s="16" t="s">
        <v>22</v>
      </c>
      <c r="G220" s="47" t="s">
        <v>23</v>
      </c>
      <c r="H220" s="42">
        <v>20</v>
      </c>
      <c r="I220" s="28">
        <f>SUM(H214:H220)</f>
        <v>100</v>
      </c>
      <c r="J220" s="28"/>
      <c r="K220" s="28"/>
      <c r="L220" s="28"/>
      <c r="M220" s="28"/>
      <c r="N220" s="28"/>
      <c r="O220" s="28"/>
      <c r="P220" s="28"/>
      <c r="Q220" s="28"/>
      <c r="R220" s="28"/>
    </row>
    <row r="221" spans="1:18" ht="15.75" thickBot="1" x14ac:dyDescent="0.3">
      <c r="A221" s="19"/>
      <c r="B221" s="19"/>
      <c r="C221" s="19"/>
      <c r="G221" s="43"/>
      <c r="H221" s="44"/>
      <c r="I221" s="28"/>
      <c r="J221" s="28"/>
      <c r="K221" s="28"/>
      <c r="L221" s="28"/>
      <c r="M221" s="28"/>
      <c r="P221" s="28"/>
      <c r="Q221" s="28"/>
      <c r="R221" s="28"/>
    </row>
    <row r="222" spans="1:18" x14ac:dyDescent="0.25">
      <c r="A222" s="19" t="s">
        <v>59</v>
      </c>
      <c r="B222" s="19">
        <v>29.80621</v>
      </c>
      <c r="C222" s="19">
        <v>90.308391</v>
      </c>
      <c r="D222" s="6">
        <v>4</v>
      </c>
      <c r="E222" s="7">
        <v>85</v>
      </c>
      <c r="F222" s="13" t="s">
        <v>37</v>
      </c>
      <c r="G222" s="45" t="s">
        <v>38</v>
      </c>
      <c r="H222" s="46">
        <v>15</v>
      </c>
      <c r="I222" s="28"/>
      <c r="J222" s="28"/>
      <c r="K222" s="28"/>
      <c r="L222" s="28"/>
      <c r="M222" s="28"/>
      <c r="P222" s="28"/>
      <c r="Q222" s="28"/>
      <c r="R222" s="28"/>
    </row>
    <row r="223" spans="1:18" x14ac:dyDescent="0.25">
      <c r="A223" s="19"/>
      <c r="B223" s="19"/>
      <c r="C223" s="19"/>
      <c r="D223" s="9"/>
      <c r="E223" s="1"/>
      <c r="F223" s="14" t="s">
        <v>60</v>
      </c>
      <c r="G223" s="43" t="s">
        <v>61</v>
      </c>
      <c r="H223" s="40">
        <v>15</v>
      </c>
    </row>
    <row r="224" spans="1:18" x14ac:dyDescent="0.25">
      <c r="A224" s="19"/>
      <c r="B224" s="19"/>
      <c r="C224" s="19"/>
      <c r="D224" s="9"/>
      <c r="E224" s="1"/>
      <c r="F224" s="14" t="s">
        <v>17</v>
      </c>
      <c r="G224" s="43" t="s">
        <v>18</v>
      </c>
      <c r="H224" s="40">
        <v>30</v>
      </c>
    </row>
    <row r="225" spans="1:17" x14ac:dyDescent="0.25">
      <c r="A225" s="19"/>
      <c r="B225" s="19"/>
      <c r="C225" s="19"/>
      <c r="D225" s="9"/>
      <c r="E225" s="1"/>
      <c r="F225" s="14" t="s">
        <v>22</v>
      </c>
      <c r="G225" s="43" t="s">
        <v>23</v>
      </c>
      <c r="H225" s="40">
        <v>20</v>
      </c>
    </row>
    <row r="226" spans="1:17" x14ac:dyDescent="0.25">
      <c r="A226" s="19"/>
      <c r="B226" s="19"/>
      <c r="C226" s="19"/>
      <c r="D226" s="9"/>
      <c r="E226" s="1"/>
      <c r="F226" t="s">
        <v>19</v>
      </c>
      <c r="G226" s="43" t="s">
        <v>20</v>
      </c>
      <c r="H226" s="40">
        <v>5</v>
      </c>
    </row>
    <row r="227" spans="1:17" x14ac:dyDescent="0.25">
      <c r="A227" s="19"/>
      <c r="B227" s="19"/>
      <c r="C227" s="19"/>
      <c r="D227" s="9"/>
      <c r="E227" s="1"/>
      <c r="F227" s="14" t="s">
        <v>68</v>
      </c>
      <c r="G227" s="43" t="s">
        <v>69</v>
      </c>
      <c r="H227" s="40">
        <v>5</v>
      </c>
    </row>
    <row r="228" spans="1:17" x14ac:dyDescent="0.25">
      <c r="A228" s="19"/>
      <c r="B228" s="19"/>
      <c r="C228" s="19"/>
      <c r="D228" s="9"/>
      <c r="E228" s="1"/>
      <c r="F228" s="14" t="s">
        <v>51</v>
      </c>
      <c r="G228" s="43" t="s">
        <v>58</v>
      </c>
      <c r="H228" s="40">
        <v>5</v>
      </c>
    </row>
    <row r="229" spans="1:17" ht="15.75" thickBot="1" x14ac:dyDescent="0.3">
      <c r="A229" s="19"/>
      <c r="B229" s="19"/>
      <c r="C229" s="19"/>
      <c r="D229" s="10"/>
      <c r="E229" s="11"/>
      <c r="F229" s="16" t="s">
        <v>24</v>
      </c>
      <c r="G229" s="47" t="s">
        <v>72</v>
      </c>
      <c r="H229" s="42">
        <v>5</v>
      </c>
      <c r="I229">
        <f>SUM(H222:H229)</f>
        <v>100</v>
      </c>
    </row>
    <row r="230" spans="1:17" ht="15.75" thickBot="1" x14ac:dyDescent="0.3">
      <c r="A230" s="19"/>
      <c r="B230" s="19"/>
      <c r="C230" s="19"/>
      <c r="D230" s="1"/>
      <c r="E230" s="1"/>
      <c r="G230" s="43"/>
      <c r="H230" s="44"/>
    </row>
    <row r="231" spans="1:17" x14ac:dyDescent="0.25">
      <c r="A231" s="19" t="s">
        <v>59</v>
      </c>
      <c r="B231" s="19">
        <v>29.80621</v>
      </c>
      <c r="C231" s="19">
        <v>90.308391</v>
      </c>
      <c r="D231" s="6">
        <v>5</v>
      </c>
      <c r="E231" s="7">
        <v>60</v>
      </c>
      <c r="F231" s="13" t="s">
        <v>24</v>
      </c>
      <c r="G231" s="45" t="s">
        <v>73</v>
      </c>
      <c r="H231" s="46">
        <v>15</v>
      </c>
    </row>
    <row r="232" spans="1:17" x14ac:dyDescent="0.25">
      <c r="A232" s="19"/>
      <c r="B232" s="19"/>
      <c r="C232" s="19"/>
      <c r="D232" s="12"/>
      <c r="F232" s="14" t="s">
        <v>13</v>
      </c>
      <c r="G232" s="43" t="s">
        <v>14</v>
      </c>
      <c r="H232" s="40">
        <v>15</v>
      </c>
    </row>
    <row r="233" spans="1:17" x14ac:dyDescent="0.25">
      <c r="A233" s="19"/>
      <c r="B233" s="19"/>
      <c r="C233" s="19"/>
      <c r="D233" s="12"/>
      <c r="F233" s="14" t="s">
        <v>17</v>
      </c>
      <c r="G233" s="43" t="s">
        <v>18</v>
      </c>
      <c r="H233" s="40">
        <v>15</v>
      </c>
    </row>
    <row r="234" spans="1:17" x14ac:dyDescent="0.25">
      <c r="A234" s="19"/>
      <c r="B234" s="19"/>
      <c r="C234" s="19"/>
      <c r="D234" s="12"/>
      <c r="F234" s="14" t="s">
        <v>22</v>
      </c>
      <c r="G234" s="43" t="s">
        <v>23</v>
      </c>
      <c r="H234" s="40">
        <v>40</v>
      </c>
    </row>
    <row r="235" spans="1:17" ht="15.75" thickBot="1" x14ac:dyDescent="0.3">
      <c r="A235" s="19"/>
      <c r="B235" s="19"/>
      <c r="C235" s="19"/>
      <c r="D235" s="4"/>
      <c r="E235" s="5"/>
      <c r="F235" s="16" t="s">
        <v>51</v>
      </c>
      <c r="G235" s="47" t="s">
        <v>58</v>
      </c>
      <c r="H235" s="42">
        <v>15</v>
      </c>
      <c r="I235">
        <f>SUM(H231:H235)</f>
        <v>100</v>
      </c>
    </row>
    <row r="236" spans="1:17" x14ac:dyDescent="0.25">
      <c r="A236" s="19"/>
      <c r="B236" s="19"/>
      <c r="C236" s="19"/>
      <c r="G236" s="28" t="s">
        <v>102</v>
      </c>
      <c r="H236" s="1">
        <f>SUM(H202:H235)</f>
        <v>500</v>
      </c>
    </row>
    <row r="237" spans="1:17" x14ac:dyDescent="0.25">
      <c r="A237" s="19"/>
      <c r="B237" s="19"/>
      <c r="C237" s="19"/>
    </row>
    <row r="238" spans="1:17" s="33" customFormat="1" ht="15.75" thickBot="1" x14ac:dyDescent="0.3">
      <c r="A238" s="32"/>
      <c r="B238" s="32"/>
      <c r="C238" s="32"/>
      <c r="F238" s="34"/>
      <c r="H238" s="35"/>
    </row>
    <row r="239" spans="1:17" x14ac:dyDescent="0.25">
      <c r="A239" s="19" t="s">
        <v>74</v>
      </c>
      <c r="B239" s="19">
        <v>29.795299</v>
      </c>
      <c r="C239" s="19">
        <v>90.295349999999999</v>
      </c>
      <c r="D239" s="6">
        <v>1</v>
      </c>
      <c r="E239" s="7">
        <v>60</v>
      </c>
      <c r="F239" s="13" t="s">
        <v>75</v>
      </c>
      <c r="G239" s="45" t="s">
        <v>103</v>
      </c>
      <c r="H239" s="46">
        <v>5</v>
      </c>
      <c r="I239" t="s">
        <v>74</v>
      </c>
    </row>
    <row r="240" spans="1:17" x14ac:dyDescent="0.25">
      <c r="A240" s="19"/>
      <c r="B240" s="19"/>
      <c r="C240" s="19"/>
      <c r="D240" s="12"/>
      <c r="F240" s="14" t="s">
        <v>22</v>
      </c>
      <c r="G240" s="43" t="s">
        <v>23</v>
      </c>
      <c r="H240" s="40">
        <v>45</v>
      </c>
      <c r="I240" t="s">
        <v>76</v>
      </c>
      <c r="J240" s="28" t="s">
        <v>23</v>
      </c>
      <c r="K240" s="29">
        <v>45</v>
      </c>
      <c r="L240" s="28" t="s">
        <v>83</v>
      </c>
      <c r="M240" s="29">
        <v>20</v>
      </c>
      <c r="N240" s="28" t="s">
        <v>14</v>
      </c>
      <c r="O240" s="29">
        <v>20</v>
      </c>
      <c r="P240" s="28" t="s">
        <v>18</v>
      </c>
      <c r="Q240" s="29">
        <v>15</v>
      </c>
    </row>
    <row r="241" spans="1:18" x14ac:dyDescent="0.25">
      <c r="A241" s="19"/>
      <c r="B241" s="19"/>
      <c r="C241" s="19"/>
      <c r="D241" s="12"/>
      <c r="F241" s="14" t="s">
        <v>51</v>
      </c>
      <c r="G241" s="43" t="s">
        <v>58</v>
      </c>
      <c r="H241" s="40">
        <v>5</v>
      </c>
      <c r="J241" s="28" t="s">
        <v>23</v>
      </c>
      <c r="K241" s="29">
        <v>35</v>
      </c>
      <c r="L241" s="28" t="s">
        <v>83</v>
      </c>
      <c r="M241" s="29">
        <v>10</v>
      </c>
      <c r="N241" s="28" t="s">
        <v>14</v>
      </c>
      <c r="O241" s="29">
        <v>30</v>
      </c>
      <c r="P241" s="28" t="s">
        <v>18</v>
      </c>
      <c r="Q241" s="29">
        <v>15</v>
      </c>
    </row>
    <row r="242" spans="1:18" x14ac:dyDescent="0.25">
      <c r="A242" s="19"/>
      <c r="B242" s="19"/>
      <c r="C242" s="19"/>
      <c r="D242" s="12"/>
      <c r="F242" s="14" t="s">
        <v>13</v>
      </c>
      <c r="G242" s="43" t="s">
        <v>14</v>
      </c>
      <c r="H242" s="40">
        <v>20</v>
      </c>
      <c r="J242" s="28" t="s">
        <v>23</v>
      </c>
      <c r="K242" s="29">
        <v>40</v>
      </c>
      <c r="L242" s="28" t="s">
        <v>83</v>
      </c>
      <c r="M242" s="29">
        <v>15</v>
      </c>
      <c r="N242" s="28" t="s">
        <v>14</v>
      </c>
      <c r="O242" s="29">
        <v>20</v>
      </c>
      <c r="P242" s="28" t="s">
        <v>18</v>
      </c>
      <c r="Q242" s="29">
        <v>10</v>
      </c>
    </row>
    <row r="243" spans="1:18" x14ac:dyDescent="0.25">
      <c r="A243" s="19"/>
      <c r="B243" s="19"/>
      <c r="C243" s="19"/>
      <c r="D243" s="12"/>
      <c r="F243" s="14" t="s">
        <v>17</v>
      </c>
      <c r="G243" s="43" t="s">
        <v>18</v>
      </c>
      <c r="H243" s="40">
        <v>15</v>
      </c>
      <c r="J243" s="28" t="s">
        <v>23</v>
      </c>
      <c r="K243" s="29">
        <v>15</v>
      </c>
      <c r="L243" s="28" t="s">
        <v>83</v>
      </c>
      <c r="M243" s="29">
        <v>30</v>
      </c>
      <c r="N243" s="60" t="s">
        <v>14</v>
      </c>
      <c r="O243" s="60">
        <f>SUM(O240:O242)</f>
        <v>70</v>
      </c>
      <c r="P243" s="28" t="s">
        <v>18</v>
      </c>
      <c r="Q243" s="29">
        <v>15</v>
      </c>
    </row>
    <row r="244" spans="1:18" ht="15.75" thickBot="1" x14ac:dyDescent="0.3">
      <c r="A244" s="19"/>
      <c r="B244" s="19"/>
      <c r="C244" s="19"/>
      <c r="D244" s="4"/>
      <c r="E244" s="5"/>
      <c r="F244" s="16" t="s">
        <v>77</v>
      </c>
      <c r="G244" s="47" t="s">
        <v>78</v>
      </c>
      <c r="H244" s="42">
        <v>10</v>
      </c>
      <c r="I244">
        <f>SUM(H239:H244)</f>
        <v>100</v>
      </c>
      <c r="J244" s="28" t="s">
        <v>23</v>
      </c>
      <c r="K244" s="29">
        <v>30</v>
      </c>
      <c r="L244" s="76" t="s">
        <v>83</v>
      </c>
      <c r="M244" s="76">
        <f>SUM(M240:M243)</f>
        <v>75</v>
      </c>
      <c r="N244" s="28"/>
      <c r="O244" s="28"/>
      <c r="P244" s="61" t="s">
        <v>18</v>
      </c>
      <c r="Q244" s="61">
        <f>SUM(Q240:Q243)</f>
        <v>55</v>
      </c>
    </row>
    <row r="245" spans="1:18" ht="15.75" thickBot="1" x14ac:dyDescent="0.3">
      <c r="A245" s="19"/>
      <c r="B245" s="19"/>
      <c r="C245" s="19"/>
      <c r="G245" s="43"/>
      <c r="H245" s="44"/>
      <c r="J245" s="54" t="s">
        <v>23</v>
      </c>
      <c r="K245" s="54">
        <f>SUM(K240:K244)</f>
        <v>165</v>
      </c>
      <c r="L245" s="28"/>
      <c r="M245" s="28"/>
      <c r="N245" s="28"/>
      <c r="O245" s="28"/>
      <c r="P245" s="28"/>
      <c r="Q245" s="28"/>
    </row>
    <row r="246" spans="1:18" x14ac:dyDescent="0.25">
      <c r="A246" s="19" t="s">
        <v>74</v>
      </c>
      <c r="B246" s="19">
        <v>29.795299</v>
      </c>
      <c r="C246" s="19">
        <v>90.295349999999999</v>
      </c>
      <c r="D246" s="6">
        <v>2</v>
      </c>
      <c r="E246" s="7">
        <v>60</v>
      </c>
      <c r="F246" s="13" t="s">
        <v>79</v>
      </c>
      <c r="G246" s="45" t="s">
        <v>80</v>
      </c>
      <c r="H246" s="46">
        <v>10</v>
      </c>
      <c r="I246" t="s">
        <v>81</v>
      </c>
      <c r="J246" s="28"/>
      <c r="K246" s="29"/>
      <c r="L246" s="28"/>
      <c r="M246" s="28"/>
      <c r="N246" s="28"/>
      <c r="O246" s="28"/>
      <c r="P246" s="28"/>
      <c r="Q246" s="28"/>
    </row>
    <row r="247" spans="1:18" x14ac:dyDescent="0.25">
      <c r="A247" s="19"/>
      <c r="B247" s="19"/>
      <c r="C247" s="19"/>
      <c r="D247" s="9"/>
      <c r="E247" s="1"/>
      <c r="F247" s="14" t="s">
        <v>22</v>
      </c>
      <c r="G247" s="43" t="s">
        <v>23</v>
      </c>
      <c r="H247" s="40">
        <v>35</v>
      </c>
      <c r="J247" s="28" t="s">
        <v>72</v>
      </c>
      <c r="K247" s="29">
        <v>15</v>
      </c>
      <c r="L247" s="28" t="s">
        <v>80</v>
      </c>
      <c r="M247" s="29">
        <v>10</v>
      </c>
      <c r="N247" s="30" t="s">
        <v>30</v>
      </c>
      <c r="O247" s="37">
        <v>15</v>
      </c>
      <c r="P247" s="28" t="s">
        <v>58</v>
      </c>
      <c r="Q247" s="29">
        <v>5</v>
      </c>
    </row>
    <row r="248" spans="1:18" x14ac:dyDescent="0.25">
      <c r="A248" s="19"/>
      <c r="B248" s="19"/>
      <c r="C248" s="19"/>
      <c r="D248" s="9"/>
      <c r="E248" s="1"/>
      <c r="F248" s="14" t="s">
        <v>24</v>
      </c>
      <c r="G248" s="43" t="s">
        <v>72</v>
      </c>
      <c r="H248" s="40">
        <v>15</v>
      </c>
      <c r="J248" s="28" t="s">
        <v>72</v>
      </c>
      <c r="K248" s="29">
        <v>5</v>
      </c>
      <c r="L248" s="28" t="s">
        <v>80</v>
      </c>
      <c r="M248" s="29">
        <v>30</v>
      </c>
      <c r="P248" s="28" t="s">
        <v>58</v>
      </c>
      <c r="Q248" s="29">
        <v>5</v>
      </c>
    </row>
    <row r="249" spans="1:18" x14ac:dyDescent="0.25">
      <c r="A249" s="19"/>
      <c r="B249" s="19"/>
      <c r="C249" s="19"/>
      <c r="D249" s="9"/>
      <c r="E249" s="1"/>
      <c r="F249" s="14" t="s">
        <v>82</v>
      </c>
      <c r="G249" s="43" t="s">
        <v>83</v>
      </c>
      <c r="H249" s="40">
        <v>20</v>
      </c>
      <c r="J249" s="28" t="s">
        <v>72</v>
      </c>
      <c r="K249" s="29">
        <v>10</v>
      </c>
      <c r="L249" s="30" t="s">
        <v>80</v>
      </c>
      <c r="M249" s="30">
        <f>SUM(M247:M248)</f>
        <v>40</v>
      </c>
      <c r="P249" s="67" t="s">
        <v>58</v>
      </c>
      <c r="Q249" s="67">
        <f>SUM(Q247:Q248)</f>
        <v>10</v>
      </c>
      <c r="R249" s="69"/>
    </row>
    <row r="250" spans="1:18" x14ac:dyDescent="0.25">
      <c r="A250" s="19"/>
      <c r="B250" s="19"/>
      <c r="C250" s="19"/>
      <c r="D250" s="9"/>
      <c r="E250" s="1"/>
      <c r="F250" s="14" t="s">
        <v>17</v>
      </c>
      <c r="G250" s="43" t="s">
        <v>18</v>
      </c>
      <c r="H250" s="40">
        <v>15</v>
      </c>
      <c r="J250" s="28" t="s">
        <v>72</v>
      </c>
      <c r="K250" s="29">
        <v>10</v>
      </c>
      <c r="L250" s="28"/>
      <c r="M250" s="28"/>
      <c r="N250" s="28"/>
      <c r="O250" s="28"/>
    </row>
    <row r="251" spans="1:18" ht="15.75" thickBot="1" x14ac:dyDescent="0.3">
      <c r="A251" s="19"/>
      <c r="B251" s="19"/>
      <c r="C251" s="19"/>
      <c r="D251" s="10"/>
      <c r="E251" s="11"/>
      <c r="F251" s="5" t="s">
        <v>19</v>
      </c>
      <c r="G251" s="47" t="s">
        <v>20</v>
      </c>
      <c r="H251" s="42">
        <v>5</v>
      </c>
      <c r="I251">
        <f>SUM(H246:H251)</f>
        <v>100</v>
      </c>
      <c r="J251" s="30" t="s">
        <v>72</v>
      </c>
      <c r="K251" s="30">
        <f>SUM(K247:K250)</f>
        <v>40</v>
      </c>
      <c r="L251" s="28"/>
      <c r="M251" s="28"/>
      <c r="N251" s="28"/>
      <c r="O251" s="28"/>
    </row>
    <row r="252" spans="1:18" ht="15.75" thickBot="1" x14ac:dyDescent="0.3">
      <c r="A252" s="19"/>
      <c r="B252" s="19"/>
      <c r="C252" s="19"/>
      <c r="D252" s="1"/>
      <c r="E252" s="1"/>
      <c r="G252" s="43"/>
      <c r="H252" s="44"/>
      <c r="J252" s="28"/>
      <c r="K252" s="28"/>
      <c r="L252" s="28"/>
      <c r="M252" s="28"/>
      <c r="N252" s="28"/>
      <c r="O252" s="28"/>
      <c r="P252" s="28"/>
      <c r="Q252" s="28"/>
    </row>
    <row r="253" spans="1:18" x14ac:dyDescent="0.25">
      <c r="A253" s="19" t="s">
        <v>74</v>
      </c>
      <c r="B253" s="19">
        <v>29.795299</v>
      </c>
      <c r="C253" s="19">
        <v>90.295349999999999</v>
      </c>
      <c r="D253" s="6">
        <v>3</v>
      </c>
      <c r="E253" s="7">
        <v>80</v>
      </c>
      <c r="F253" s="13" t="s">
        <v>82</v>
      </c>
      <c r="G253" s="45" t="s">
        <v>83</v>
      </c>
      <c r="H253" s="46">
        <v>10</v>
      </c>
      <c r="I253" t="s">
        <v>81</v>
      </c>
      <c r="J253" s="28"/>
      <c r="K253" s="28"/>
      <c r="L253" s="30" t="s">
        <v>78</v>
      </c>
      <c r="M253" s="37">
        <v>10</v>
      </c>
      <c r="N253" s="28"/>
      <c r="O253" s="28"/>
      <c r="P253" s="28"/>
      <c r="Q253" s="28"/>
    </row>
    <row r="254" spans="1:18" x14ac:dyDescent="0.25">
      <c r="A254" s="19"/>
      <c r="B254" s="19"/>
      <c r="C254" s="19"/>
      <c r="D254" s="9"/>
      <c r="E254" s="1"/>
      <c r="F254" s="14" t="s">
        <v>22</v>
      </c>
      <c r="G254" s="43" t="s">
        <v>23</v>
      </c>
      <c r="H254" s="40">
        <v>40</v>
      </c>
      <c r="J254" s="28" t="s">
        <v>96</v>
      </c>
      <c r="K254" s="28">
        <f>SUM(K245,M244,O243,Q244,K251,M249,O247,Q249,M253:M256)</f>
        <v>500</v>
      </c>
      <c r="L254" s="30" t="s">
        <v>34</v>
      </c>
      <c r="M254" s="37">
        <v>10</v>
      </c>
      <c r="N254" s="28"/>
      <c r="O254" s="28"/>
      <c r="P254" s="28"/>
      <c r="Q254" s="28"/>
    </row>
    <row r="255" spans="1:18" x14ac:dyDescent="0.25">
      <c r="A255" s="19"/>
      <c r="B255" s="19"/>
      <c r="C255" s="19"/>
      <c r="D255" s="9"/>
      <c r="E255" s="1"/>
      <c r="F255" s="14" t="s">
        <v>17</v>
      </c>
      <c r="G255" s="43" t="s">
        <v>18</v>
      </c>
      <c r="H255" s="40">
        <v>10</v>
      </c>
      <c r="J255" s="28"/>
      <c r="K255" s="28"/>
      <c r="L255" s="30" t="s">
        <v>103</v>
      </c>
      <c r="M255" s="37">
        <v>5</v>
      </c>
      <c r="N255" s="28"/>
      <c r="O255" s="28"/>
      <c r="P255" s="28"/>
      <c r="Q255" s="28"/>
    </row>
    <row r="256" spans="1:18" x14ac:dyDescent="0.25">
      <c r="A256" s="19"/>
      <c r="B256" s="19"/>
      <c r="C256" s="19"/>
      <c r="D256" s="9"/>
      <c r="E256" s="1"/>
      <c r="F256" s="14" t="s">
        <v>24</v>
      </c>
      <c r="G256" s="43" t="s">
        <v>72</v>
      </c>
      <c r="H256" s="40">
        <v>5</v>
      </c>
      <c r="L256" s="30" t="s">
        <v>20</v>
      </c>
      <c r="M256" s="37">
        <v>5</v>
      </c>
    </row>
    <row r="257" spans="1:9" x14ac:dyDescent="0.25">
      <c r="A257" s="19"/>
      <c r="B257" s="19"/>
      <c r="C257" s="19"/>
      <c r="D257" s="9"/>
      <c r="E257" s="1"/>
      <c r="F257" s="14" t="s">
        <v>51</v>
      </c>
      <c r="G257" s="43" t="s">
        <v>58</v>
      </c>
      <c r="H257" s="40">
        <v>5</v>
      </c>
    </row>
    <row r="258" spans="1:9" ht="15.75" thickBot="1" x14ac:dyDescent="0.3">
      <c r="A258" s="19"/>
      <c r="B258" s="19"/>
      <c r="C258" s="19"/>
      <c r="D258" s="10"/>
      <c r="E258" s="11"/>
      <c r="F258" s="16" t="s">
        <v>13</v>
      </c>
      <c r="G258" s="47" t="s">
        <v>14</v>
      </c>
      <c r="H258" s="42">
        <v>30</v>
      </c>
      <c r="I258">
        <f>SUM(H253:H259)</f>
        <v>100</v>
      </c>
    </row>
    <row r="259" spans="1:9" ht="15.75" thickBot="1" x14ac:dyDescent="0.3">
      <c r="A259" s="19"/>
      <c r="B259" s="19"/>
      <c r="C259" s="19"/>
      <c r="D259" s="1"/>
      <c r="E259" s="1"/>
      <c r="G259" s="43"/>
      <c r="H259" s="44"/>
    </row>
    <row r="260" spans="1:9" x14ac:dyDescent="0.25">
      <c r="A260" s="19" t="s">
        <v>74</v>
      </c>
      <c r="B260" s="19">
        <v>29.795299</v>
      </c>
      <c r="C260" s="19">
        <v>90.295349999999999</v>
      </c>
      <c r="D260" s="6">
        <v>4</v>
      </c>
      <c r="E260" s="7">
        <v>60</v>
      </c>
      <c r="F260" s="13" t="s">
        <v>79</v>
      </c>
      <c r="G260" s="45" t="s">
        <v>80</v>
      </c>
      <c r="H260" s="46">
        <v>30</v>
      </c>
      <c r="I260" t="s">
        <v>81</v>
      </c>
    </row>
    <row r="261" spans="1:9" x14ac:dyDescent="0.25">
      <c r="A261" s="19"/>
      <c r="B261" s="19"/>
      <c r="C261" s="19"/>
      <c r="D261" s="9"/>
      <c r="E261" s="1"/>
      <c r="F261" s="14" t="s">
        <v>29</v>
      </c>
      <c r="G261" s="43" t="s">
        <v>30</v>
      </c>
      <c r="H261" s="40">
        <v>15</v>
      </c>
    </row>
    <row r="262" spans="1:9" x14ac:dyDescent="0.25">
      <c r="A262" s="19"/>
      <c r="B262" s="19"/>
      <c r="C262" s="19"/>
      <c r="D262" s="9"/>
      <c r="E262" s="1"/>
      <c r="F262" s="14" t="s">
        <v>17</v>
      </c>
      <c r="G262" s="43" t="s">
        <v>18</v>
      </c>
      <c r="H262" s="40">
        <v>15</v>
      </c>
    </row>
    <row r="263" spans="1:9" x14ac:dyDescent="0.25">
      <c r="A263" s="19"/>
      <c r="B263" s="19"/>
      <c r="C263" s="19"/>
      <c r="D263" s="9"/>
      <c r="E263" s="1"/>
      <c r="F263" s="14" t="s">
        <v>22</v>
      </c>
      <c r="G263" s="43" t="s">
        <v>23</v>
      </c>
      <c r="H263" s="40">
        <v>15</v>
      </c>
    </row>
    <row r="264" spans="1:9" x14ac:dyDescent="0.25">
      <c r="A264" s="19"/>
      <c r="B264" s="19"/>
      <c r="C264" s="19"/>
      <c r="D264" s="9"/>
      <c r="E264" s="1"/>
      <c r="F264" s="14" t="s">
        <v>82</v>
      </c>
      <c r="G264" s="43" t="s">
        <v>83</v>
      </c>
      <c r="H264" s="40">
        <v>15</v>
      </c>
    </row>
    <row r="265" spans="1:9" ht="15.75" thickBot="1" x14ac:dyDescent="0.3">
      <c r="A265" s="19"/>
      <c r="B265" s="19"/>
      <c r="C265" s="19"/>
      <c r="D265" s="10"/>
      <c r="E265" s="11"/>
      <c r="F265" s="16" t="s">
        <v>24</v>
      </c>
      <c r="G265" s="47" t="s">
        <v>72</v>
      </c>
      <c r="H265" s="42">
        <v>10</v>
      </c>
      <c r="I265">
        <f>SUM(H260:H265)</f>
        <v>100</v>
      </c>
    </row>
    <row r="266" spans="1:9" ht="15.75" thickBot="1" x14ac:dyDescent="0.3">
      <c r="A266" s="19"/>
      <c r="B266" s="19"/>
      <c r="C266" s="19"/>
      <c r="D266" s="1"/>
      <c r="E266" s="1"/>
      <c r="G266" s="43"/>
      <c r="H266" s="44"/>
    </row>
    <row r="267" spans="1:9" x14ac:dyDescent="0.25">
      <c r="A267" s="19" t="s">
        <v>74</v>
      </c>
      <c r="B267" s="19">
        <v>29.795299</v>
      </c>
      <c r="C267" s="19">
        <v>90.295349999999999</v>
      </c>
      <c r="D267" s="6">
        <v>5</v>
      </c>
      <c r="E267" s="7">
        <v>50</v>
      </c>
      <c r="F267" s="13" t="s">
        <v>82</v>
      </c>
      <c r="G267" s="45" t="s">
        <v>83</v>
      </c>
      <c r="H267" s="46">
        <v>30</v>
      </c>
      <c r="I267" t="s">
        <v>81</v>
      </c>
    </row>
    <row r="268" spans="1:9" x14ac:dyDescent="0.25">
      <c r="A268" s="19"/>
      <c r="B268" s="19"/>
      <c r="C268" s="19"/>
      <c r="D268" s="12"/>
      <c r="F268" s="14" t="s">
        <v>22</v>
      </c>
      <c r="G268" s="43" t="s">
        <v>23</v>
      </c>
      <c r="H268" s="40">
        <v>30</v>
      </c>
    </row>
    <row r="269" spans="1:9" x14ac:dyDescent="0.25">
      <c r="A269" s="19"/>
      <c r="B269" s="19"/>
      <c r="C269" s="19"/>
      <c r="D269" s="12"/>
      <c r="F269" s="14" t="s">
        <v>24</v>
      </c>
      <c r="G269" s="43" t="s">
        <v>72</v>
      </c>
      <c r="H269" s="40">
        <v>10</v>
      </c>
    </row>
    <row r="270" spans="1:9" x14ac:dyDescent="0.25">
      <c r="A270" s="19"/>
      <c r="B270" s="19"/>
      <c r="C270" s="19"/>
      <c r="D270" s="12"/>
      <c r="F270" s="14" t="s">
        <v>13</v>
      </c>
      <c r="G270" s="43" t="s">
        <v>14</v>
      </c>
      <c r="H270" s="40">
        <v>20</v>
      </c>
    </row>
    <row r="271" spans="1:9" ht="15.75" thickBot="1" x14ac:dyDescent="0.3">
      <c r="A271" s="19"/>
      <c r="B271" s="19"/>
      <c r="C271" s="19"/>
      <c r="D271" s="4"/>
      <c r="E271" s="5"/>
      <c r="F271" s="16" t="s">
        <v>84</v>
      </c>
      <c r="G271" s="47" t="s">
        <v>34</v>
      </c>
      <c r="H271" s="42">
        <v>10</v>
      </c>
      <c r="I271">
        <f>SUM(H267:H271)</f>
        <v>100</v>
      </c>
    </row>
    <row r="272" spans="1:9" x14ac:dyDescent="0.25">
      <c r="A272" s="19"/>
      <c r="B272" s="19"/>
      <c r="C272" s="19"/>
      <c r="G272" s="28" t="s">
        <v>102</v>
      </c>
      <c r="H272" s="1">
        <f>SUM(H239:H271)</f>
        <v>500</v>
      </c>
    </row>
    <row r="273" spans="1:15" x14ac:dyDescent="0.25">
      <c r="A273" s="19"/>
      <c r="B273" s="19"/>
      <c r="C273" s="19"/>
    </row>
    <row r="274" spans="1:15" s="33" customFormat="1" ht="15.75" thickBot="1" x14ac:dyDescent="0.3">
      <c r="A274" s="32"/>
      <c r="B274" s="32"/>
      <c r="C274" s="32"/>
      <c r="F274" s="34"/>
      <c r="H274" s="35"/>
    </row>
    <row r="275" spans="1:15" x14ac:dyDescent="0.25">
      <c r="A275" s="19" t="s">
        <v>85</v>
      </c>
      <c r="B275" s="19">
        <v>29.780237</v>
      </c>
      <c r="C275" s="19">
        <v>90.316069999999996</v>
      </c>
      <c r="D275" s="6">
        <v>1</v>
      </c>
      <c r="E275" s="7">
        <v>60</v>
      </c>
      <c r="F275" s="13" t="s">
        <v>22</v>
      </c>
      <c r="G275" s="45" t="s">
        <v>23</v>
      </c>
      <c r="H275" s="46">
        <v>70</v>
      </c>
      <c r="I275" t="s">
        <v>85</v>
      </c>
    </row>
    <row r="276" spans="1:15" x14ac:dyDescent="0.25">
      <c r="A276" s="19"/>
      <c r="B276" s="19"/>
      <c r="C276" s="19"/>
      <c r="D276" s="9"/>
      <c r="E276" s="1"/>
      <c r="F276" t="s">
        <v>19</v>
      </c>
      <c r="G276" s="43" t="s">
        <v>20</v>
      </c>
      <c r="H276" s="40">
        <v>15</v>
      </c>
      <c r="J276" s="28" t="s">
        <v>23</v>
      </c>
      <c r="K276" s="29">
        <v>70</v>
      </c>
      <c r="L276" s="28" t="s">
        <v>18</v>
      </c>
      <c r="M276" s="29">
        <v>15</v>
      </c>
      <c r="N276" s="28" t="s">
        <v>20</v>
      </c>
      <c r="O276" s="29">
        <v>15</v>
      </c>
    </row>
    <row r="277" spans="1:15" ht="15.75" thickBot="1" x14ac:dyDescent="0.3">
      <c r="A277" s="19"/>
      <c r="B277" s="19"/>
      <c r="C277" s="19"/>
      <c r="D277" s="10"/>
      <c r="E277" s="11"/>
      <c r="F277" s="16" t="s">
        <v>17</v>
      </c>
      <c r="G277" s="47" t="s">
        <v>18</v>
      </c>
      <c r="H277" s="42">
        <v>15</v>
      </c>
      <c r="I277">
        <f>SUM(H275:H277)</f>
        <v>100</v>
      </c>
      <c r="J277" s="28" t="s">
        <v>23</v>
      </c>
      <c r="K277" s="29">
        <v>25</v>
      </c>
      <c r="L277" s="28" t="s">
        <v>18</v>
      </c>
      <c r="M277" s="29">
        <v>25</v>
      </c>
      <c r="N277" s="28" t="s">
        <v>20</v>
      </c>
      <c r="O277" s="29">
        <v>10</v>
      </c>
    </row>
    <row r="278" spans="1:15" ht="15.75" thickBot="1" x14ac:dyDescent="0.3">
      <c r="A278" s="19"/>
      <c r="B278" s="19"/>
      <c r="C278" s="19"/>
      <c r="D278" s="1"/>
      <c r="E278" s="1"/>
      <c r="G278" s="43"/>
      <c r="H278" s="44"/>
      <c r="J278" s="28" t="s">
        <v>23</v>
      </c>
      <c r="K278" s="29">
        <v>75</v>
      </c>
      <c r="L278" s="28" t="s">
        <v>18</v>
      </c>
      <c r="M278" s="29">
        <v>10</v>
      </c>
      <c r="N278" s="28" t="s">
        <v>20</v>
      </c>
      <c r="O278" s="29">
        <v>10</v>
      </c>
    </row>
    <row r="279" spans="1:15" x14ac:dyDescent="0.25">
      <c r="A279" s="19" t="s">
        <v>85</v>
      </c>
      <c r="B279" s="19">
        <v>29.780237</v>
      </c>
      <c r="C279" s="19">
        <v>90.316069999999996</v>
      </c>
      <c r="D279" s="6">
        <v>2</v>
      </c>
      <c r="E279" s="7">
        <v>70</v>
      </c>
      <c r="F279" s="13" t="s">
        <v>22</v>
      </c>
      <c r="G279" s="45" t="s">
        <v>23</v>
      </c>
      <c r="H279" s="46">
        <v>25</v>
      </c>
      <c r="J279" s="28" t="s">
        <v>23</v>
      </c>
      <c r="K279" s="29">
        <v>60</v>
      </c>
      <c r="L279" s="28" t="s">
        <v>18</v>
      </c>
      <c r="M279" s="29">
        <v>30</v>
      </c>
      <c r="N279" s="30" t="s">
        <v>20</v>
      </c>
      <c r="O279" s="30">
        <f>SUM(O276:O278)</f>
        <v>35</v>
      </c>
    </row>
    <row r="280" spans="1:15" x14ac:dyDescent="0.25">
      <c r="A280" s="19"/>
      <c r="B280" s="19"/>
      <c r="C280" s="19"/>
      <c r="D280" s="9"/>
      <c r="E280" s="1"/>
      <c r="F280" s="14" t="s">
        <v>17</v>
      </c>
      <c r="G280" s="43" t="s">
        <v>18</v>
      </c>
      <c r="H280" s="40">
        <v>25</v>
      </c>
      <c r="J280" s="28" t="s">
        <v>23</v>
      </c>
      <c r="K280" s="29">
        <v>60</v>
      </c>
      <c r="L280" s="28" t="s">
        <v>18</v>
      </c>
      <c r="M280" s="29">
        <v>10</v>
      </c>
      <c r="N280" s="28"/>
      <c r="O280" s="28"/>
    </row>
    <row r="281" spans="1:15" x14ac:dyDescent="0.25">
      <c r="A281" s="19"/>
      <c r="B281" s="19"/>
      <c r="C281" s="19"/>
      <c r="D281" s="9"/>
      <c r="E281" s="1"/>
      <c r="F281" t="s">
        <v>19</v>
      </c>
      <c r="G281" s="43" t="s">
        <v>20</v>
      </c>
      <c r="H281" s="40">
        <v>10</v>
      </c>
      <c r="J281" s="54" t="s">
        <v>23</v>
      </c>
      <c r="K281" s="54">
        <f>SUM(K276:K280)</f>
        <v>290</v>
      </c>
      <c r="L281" s="61" t="s">
        <v>18</v>
      </c>
      <c r="M281" s="61">
        <f>SUM(M276:M280)</f>
        <v>90</v>
      </c>
      <c r="N281" s="28"/>
      <c r="O281" s="28"/>
    </row>
    <row r="282" spans="1:15" x14ac:dyDescent="0.25">
      <c r="A282" s="19"/>
      <c r="B282" s="19"/>
      <c r="C282" s="19"/>
      <c r="D282" s="9"/>
      <c r="E282" s="1"/>
      <c r="F282" s="14" t="s">
        <v>51</v>
      </c>
      <c r="G282" s="43" t="s">
        <v>58</v>
      </c>
      <c r="H282" s="40">
        <v>10</v>
      </c>
      <c r="J282" s="28"/>
      <c r="K282" s="28"/>
      <c r="L282" s="28"/>
      <c r="M282" s="28"/>
      <c r="N282" s="28"/>
      <c r="O282" s="28"/>
    </row>
    <row r="283" spans="1:15" x14ac:dyDescent="0.25">
      <c r="A283" s="19"/>
      <c r="B283" s="19"/>
      <c r="C283" s="19"/>
      <c r="D283" s="9"/>
      <c r="E283" s="1"/>
      <c r="F283" s="14" t="s">
        <v>82</v>
      </c>
      <c r="G283" s="43" t="s">
        <v>83</v>
      </c>
      <c r="H283" s="40">
        <v>20</v>
      </c>
      <c r="J283" s="28" t="s">
        <v>83</v>
      </c>
      <c r="K283" s="29">
        <v>20</v>
      </c>
      <c r="L283" s="28" t="s">
        <v>58</v>
      </c>
      <c r="M283" s="29">
        <v>10</v>
      </c>
      <c r="N283" s="30" t="s">
        <v>87</v>
      </c>
      <c r="O283" s="37">
        <v>15</v>
      </c>
    </row>
    <row r="284" spans="1:15" ht="15.75" thickBot="1" x14ac:dyDescent="0.3">
      <c r="A284" s="19"/>
      <c r="B284" s="19"/>
      <c r="C284" s="19"/>
      <c r="D284" s="10"/>
      <c r="E284" s="11"/>
      <c r="F284" s="16" t="s">
        <v>29</v>
      </c>
      <c r="G284" s="47" t="s">
        <v>30</v>
      </c>
      <c r="H284" s="42">
        <v>10</v>
      </c>
      <c r="I284">
        <f>SUM(H279:H284)</f>
        <v>100</v>
      </c>
      <c r="J284" s="28" t="s">
        <v>83</v>
      </c>
      <c r="K284" s="29">
        <v>5</v>
      </c>
      <c r="L284" s="28" t="s">
        <v>58</v>
      </c>
      <c r="M284" s="29">
        <v>10</v>
      </c>
      <c r="N284" s="30" t="s">
        <v>30</v>
      </c>
      <c r="O284" s="37">
        <v>10</v>
      </c>
    </row>
    <row r="285" spans="1:15" ht="15.75" thickBot="1" x14ac:dyDescent="0.3">
      <c r="A285" s="19"/>
      <c r="B285" s="19"/>
      <c r="C285" s="19"/>
      <c r="D285" s="1"/>
      <c r="E285" s="1"/>
      <c r="G285" s="43"/>
      <c r="H285" s="44"/>
      <c r="J285" s="76" t="s">
        <v>83</v>
      </c>
      <c r="K285" s="76">
        <f>SUM(K283:K284)</f>
        <v>25</v>
      </c>
      <c r="L285" s="67" t="s">
        <v>58</v>
      </c>
      <c r="M285" s="67">
        <f>SUM(M283:M284)</f>
        <v>20</v>
      </c>
      <c r="N285" s="30" t="s">
        <v>67</v>
      </c>
      <c r="O285" s="37">
        <v>10</v>
      </c>
    </row>
    <row r="286" spans="1:15" x14ac:dyDescent="0.25">
      <c r="A286" s="19" t="s">
        <v>85</v>
      </c>
      <c r="B286" s="19">
        <v>29.780237</v>
      </c>
      <c r="C286" s="19">
        <v>90.316069999999996</v>
      </c>
      <c r="D286" s="6">
        <v>3</v>
      </c>
      <c r="E286" s="7">
        <v>85</v>
      </c>
      <c r="F286" s="13" t="s">
        <v>22</v>
      </c>
      <c r="G286" s="45" t="s">
        <v>23</v>
      </c>
      <c r="H286" s="46">
        <v>75</v>
      </c>
      <c r="J286" s="28"/>
      <c r="K286" s="28"/>
      <c r="L286" s="28"/>
      <c r="M286" s="28"/>
      <c r="N286" s="49" t="s">
        <v>105</v>
      </c>
      <c r="O286" s="37">
        <v>5</v>
      </c>
    </row>
    <row r="287" spans="1:15" x14ac:dyDescent="0.25">
      <c r="A287" s="19"/>
      <c r="B287" s="19"/>
      <c r="C287" s="19"/>
      <c r="D287" s="9"/>
      <c r="E287" s="1"/>
      <c r="F287" s="14" t="s">
        <v>17</v>
      </c>
      <c r="G287" s="43" t="s">
        <v>18</v>
      </c>
      <c r="H287" s="40">
        <v>10</v>
      </c>
      <c r="J287" s="28" t="s">
        <v>96</v>
      </c>
      <c r="K287" s="28">
        <f>SUM(K281,M281,O279,K285,M285,O283:O286)</f>
        <v>500</v>
      </c>
      <c r="L287" s="28"/>
      <c r="M287" s="28"/>
      <c r="N287" s="28"/>
      <c r="O287" s="28"/>
    </row>
    <row r="288" spans="1:15" x14ac:dyDescent="0.25">
      <c r="A288" s="19"/>
      <c r="B288" s="19"/>
      <c r="C288" s="19"/>
      <c r="D288" s="9"/>
      <c r="E288" s="1"/>
      <c r="F288" s="14" t="s">
        <v>66</v>
      </c>
      <c r="G288" s="43" t="s">
        <v>67</v>
      </c>
      <c r="H288" s="40">
        <v>10</v>
      </c>
    </row>
    <row r="289" spans="1:15" ht="15.75" thickBot="1" x14ac:dyDescent="0.3">
      <c r="A289" s="19"/>
      <c r="B289" s="19"/>
      <c r="C289" s="19"/>
      <c r="D289" s="10"/>
      <c r="E289" s="11"/>
      <c r="F289" s="16" t="s">
        <v>82</v>
      </c>
      <c r="G289" s="47" t="s">
        <v>83</v>
      </c>
      <c r="H289" s="42">
        <v>5</v>
      </c>
      <c r="I289">
        <f>SUM(H286:H289)</f>
        <v>100</v>
      </c>
    </row>
    <row r="290" spans="1:15" ht="15.75" thickBot="1" x14ac:dyDescent="0.3">
      <c r="A290" s="19"/>
      <c r="B290" s="19"/>
      <c r="C290" s="19"/>
      <c r="D290" s="1"/>
      <c r="E290" s="1"/>
      <c r="G290" s="43"/>
      <c r="H290" s="44"/>
    </row>
    <row r="291" spans="1:15" x14ac:dyDescent="0.25">
      <c r="A291" s="19" t="s">
        <v>85</v>
      </c>
      <c r="B291" s="19">
        <v>29.780237</v>
      </c>
      <c r="C291" s="19">
        <v>90.316069999999996</v>
      </c>
      <c r="D291" s="6">
        <v>4</v>
      </c>
      <c r="E291" s="7">
        <v>65</v>
      </c>
      <c r="F291" s="13" t="s">
        <v>22</v>
      </c>
      <c r="G291" s="45" t="s">
        <v>23</v>
      </c>
      <c r="H291" s="46">
        <v>60</v>
      </c>
    </row>
    <row r="292" spans="1:15" x14ac:dyDescent="0.25">
      <c r="A292" s="19"/>
      <c r="B292" s="19"/>
      <c r="C292" s="19"/>
      <c r="D292" s="9"/>
      <c r="E292" s="1"/>
      <c r="F292" s="14" t="s">
        <v>17</v>
      </c>
      <c r="G292" s="43" t="s">
        <v>18</v>
      </c>
      <c r="H292" s="40">
        <v>30</v>
      </c>
    </row>
    <row r="293" spans="1:15" ht="15.75" thickBot="1" x14ac:dyDescent="0.3">
      <c r="A293" s="19"/>
      <c r="B293" s="19"/>
      <c r="C293" s="19"/>
      <c r="D293" s="10"/>
      <c r="E293" s="11"/>
      <c r="F293" s="16" t="s">
        <v>86</v>
      </c>
      <c r="G293" s="47" t="s">
        <v>58</v>
      </c>
      <c r="H293" s="42">
        <v>10</v>
      </c>
      <c r="I293">
        <f>SUM(H291:H293)</f>
        <v>100</v>
      </c>
    </row>
    <row r="294" spans="1:15" ht="15.75" thickBot="1" x14ac:dyDescent="0.3">
      <c r="A294" s="19"/>
      <c r="B294" s="19"/>
      <c r="C294" s="19"/>
      <c r="D294" s="1"/>
      <c r="E294" s="1"/>
      <c r="G294" s="43"/>
      <c r="H294" s="44"/>
    </row>
    <row r="295" spans="1:15" x14ac:dyDescent="0.25">
      <c r="A295" s="19" t="s">
        <v>85</v>
      </c>
      <c r="B295" s="19">
        <v>29.780237</v>
      </c>
      <c r="C295" s="19">
        <v>90.316069999999996</v>
      </c>
      <c r="D295" s="6">
        <v>5</v>
      </c>
      <c r="E295" s="7">
        <v>75</v>
      </c>
      <c r="F295" s="13" t="s">
        <v>22</v>
      </c>
      <c r="G295" s="45" t="s">
        <v>23</v>
      </c>
      <c r="H295" s="46">
        <v>60</v>
      </c>
    </row>
    <row r="296" spans="1:15" x14ac:dyDescent="0.25">
      <c r="A296" s="19"/>
      <c r="B296" s="19"/>
      <c r="C296" s="19"/>
      <c r="D296" s="9"/>
      <c r="E296" s="1"/>
      <c r="F296" s="14" t="s">
        <v>60</v>
      </c>
      <c r="G296" s="43" t="s">
        <v>87</v>
      </c>
      <c r="H296" s="40">
        <v>15</v>
      </c>
    </row>
    <row r="297" spans="1:15" x14ac:dyDescent="0.25">
      <c r="A297" s="19"/>
      <c r="B297" s="19"/>
      <c r="C297" s="19"/>
      <c r="D297" s="9"/>
      <c r="E297" s="1"/>
      <c r="F297" s="14" t="s">
        <v>17</v>
      </c>
      <c r="G297" s="43" t="s">
        <v>18</v>
      </c>
      <c r="H297" s="40">
        <v>10</v>
      </c>
    </row>
    <row r="298" spans="1:15" x14ac:dyDescent="0.25">
      <c r="A298" s="19"/>
      <c r="B298" s="19"/>
      <c r="C298" s="19"/>
      <c r="D298" s="9"/>
      <c r="E298" s="1"/>
      <c r="F298" t="s">
        <v>19</v>
      </c>
      <c r="G298" s="43" t="s">
        <v>20</v>
      </c>
      <c r="H298" s="40">
        <v>10</v>
      </c>
    </row>
    <row r="299" spans="1:15" ht="15.75" thickBot="1" x14ac:dyDescent="0.3">
      <c r="A299" s="19"/>
      <c r="B299" s="19"/>
      <c r="C299" s="19"/>
      <c r="D299" s="10"/>
      <c r="E299" s="11"/>
      <c r="F299" s="16" t="s">
        <v>88</v>
      </c>
      <c r="G299" s="48" t="s">
        <v>88</v>
      </c>
      <c r="H299" s="42">
        <v>5</v>
      </c>
      <c r="I299">
        <f>SUM(H295:H299)</f>
        <v>100</v>
      </c>
    </row>
    <row r="300" spans="1:15" x14ac:dyDescent="0.25">
      <c r="A300" s="19"/>
      <c r="B300" s="19"/>
      <c r="C300" s="19"/>
      <c r="D300" s="1"/>
      <c r="E300" s="1"/>
      <c r="G300" s="28" t="s">
        <v>102</v>
      </c>
      <c r="H300" s="1">
        <f>SUM(H275:H299)</f>
        <v>500</v>
      </c>
    </row>
    <row r="301" spans="1:15" s="33" customFormat="1" x14ac:dyDescent="0.25">
      <c r="A301" s="32"/>
      <c r="B301" s="32"/>
      <c r="C301" s="32"/>
      <c r="D301" s="35"/>
      <c r="E301" s="35"/>
      <c r="F301" s="34"/>
      <c r="H301" s="35"/>
    </row>
    <row r="302" spans="1:15" ht="15.75" thickBot="1" x14ac:dyDescent="0.3">
      <c r="A302" s="19"/>
      <c r="B302" s="19"/>
      <c r="C302" s="19"/>
      <c r="D302" s="1"/>
      <c r="E302" s="1"/>
    </row>
    <row r="303" spans="1:15" x14ac:dyDescent="0.25">
      <c r="A303" s="19" t="s">
        <v>89</v>
      </c>
      <c r="B303" s="19">
        <v>29.762540000000001</v>
      </c>
      <c r="C303" s="19">
        <v>90.351140000000001</v>
      </c>
      <c r="D303" s="6">
        <v>1</v>
      </c>
      <c r="E303" s="7">
        <v>75</v>
      </c>
      <c r="F303" s="13" t="s">
        <v>90</v>
      </c>
      <c r="G303" s="45" t="s">
        <v>104</v>
      </c>
      <c r="H303" s="46">
        <v>30</v>
      </c>
      <c r="I303" t="s">
        <v>89</v>
      </c>
      <c r="J303" s="28" t="s">
        <v>12</v>
      </c>
      <c r="K303" s="29">
        <v>50</v>
      </c>
      <c r="L303" s="28" t="s">
        <v>14</v>
      </c>
      <c r="M303" s="29">
        <v>10</v>
      </c>
      <c r="N303" s="28" t="s">
        <v>104</v>
      </c>
      <c r="O303" s="29">
        <v>30</v>
      </c>
    </row>
    <row r="304" spans="1:15" x14ac:dyDescent="0.25">
      <c r="A304" s="19"/>
      <c r="B304" s="19"/>
      <c r="C304" s="19"/>
      <c r="D304" s="9"/>
      <c r="E304" s="1"/>
      <c r="F304" s="14" t="s">
        <v>11</v>
      </c>
      <c r="G304" s="43" t="s">
        <v>12</v>
      </c>
      <c r="H304" s="40">
        <v>50</v>
      </c>
      <c r="J304" s="28" t="s">
        <v>12</v>
      </c>
      <c r="K304" s="29">
        <v>50</v>
      </c>
      <c r="L304" s="28" t="s">
        <v>14</v>
      </c>
      <c r="M304" s="29">
        <v>20</v>
      </c>
      <c r="N304" s="28" t="s">
        <v>104</v>
      </c>
      <c r="O304" s="29">
        <v>50</v>
      </c>
    </row>
    <row r="305" spans="1:15" x14ac:dyDescent="0.25">
      <c r="A305" s="19"/>
      <c r="B305" s="19"/>
      <c r="C305" s="19"/>
      <c r="D305" s="9"/>
      <c r="E305" s="1"/>
      <c r="F305" s="14" t="s">
        <v>79</v>
      </c>
      <c r="G305" s="43" t="s">
        <v>80</v>
      </c>
      <c r="H305" s="40">
        <v>10</v>
      </c>
      <c r="J305" s="28" t="s">
        <v>12</v>
      </c>
      <c r="K305" s="29">
        <v>80</v>
      </c>
      <c r="L305" s="28" t="s">
        <v>14</v>
      </c>
      <c r="M305" s="29">
        <v>45</v>
      </c>
      <c r="N305" s="71" t="s">
        <v>104</v>
      </c>
      <c r="O305" s="71">
        <f>SUM(O303:O304)</f>
        <v>80</v>
      </c>
    </row>
    <row r="306" spans="1:15" ht="15.75" thickBot="1" x14ac:dyDescent="0.3">
      <c r="A306" s="19"/>
      <c r="B306" s="19"/>
      <c r="C306" s="19"/>
      <c r="D306" s="10"/>
      <c r="E306" s="11"/>
      <c r="F306" s="16" t="s">
        <v>13</v>
      </c>
      <c r="G306" s="47" t="s">
        <v>14</v>
      </c>
      <c r="H306" s="42">
        <v>10</v>
      </c>
      <c r="I306">
        <f>SUM(H303:H306)</f>
        <v>100</v>
      </c>
      <c r="J306" s="28" t="s">
        <v>12</v>
      </c>
      <c r="K306" s="29">
        <v>30</v>
      </c>
      <c r="L306" s="28" t="s">
        <v>14</v>
      </c>
      <c r="M306" s="29">
        <v>15</v>
      </c>
    </row>
    <row r="307" spans="1:15" ht="15.75" thickBot="1" x14ac:dyDescent="0.3">
      <c r="A307" s="19"/>
      <c r="B307" s="19"/>
      <c r="C307" s="19"/>
      <c r="D307" s="1"/>
      <c r="E307" s="1"/>
      <c r="G307" s="43"/>
      <c r="H307" s="44"/>
      <c r="J307" s="56" t="s">
        <v>12</v>
      </c>
      <c r="K307" s="56">
        <f>SUM(K303:K306)</f>
        <v>210</v>
      </c>
      <c r="L307" s="60" t="s">
        <v>14</v>
      </c>
      <c r="M307" s="60">
        <f>SUM(M303:M306)</f>
        <v>90</v>
      </c>
    </row>
    <row r="308" spans="1:15" x14ac:dyDescent="0.25">
      <c r="A308" s="19" t="s">
        <v>89</v>
      </c>
      <c r="B308" s="19">
        <v>29.762540000000001</v>
      </c>
      <c r="C308" s="19">
        <v>90.351140000000001</v>
      </c>
      <c r="D308" s="6">
        <v>2</v>
      </c>
      <c r="E308" s="7">
        <v>80</v>
      </c>
      <c r="F308" s="13" t="s">
        <v>90</v>
      </c>
      <c r="G308" s="45" t="s">
        <v>104</v>
      </c>
      <c r="H308" s="46">
        <v>50</v>
      </c>
    </row>
    <row r="309" spans="1:15" ht="15.75" thickBot="1" x14ac:dyDescent="0.3">
      <c r="A309" s="19"/>
      <c r="B309" s="19"/>
      <c r="C309" s="19"/>
      <c r="D309" s="10"/>
      <c r="E309" s="11"/>
      <c r="F309" s="16" t="s">
        <v>11</v>
      </c>
      <c r="G309" s="47" t="s">
        <v>12</v>
      </c>
      <c r="H309" s="42">
        <v>50</v>
      </c>
      <c r="I309">
        <f>SUM(H308:H309)</f>
        <v>100</v>
      </c>
      <c r="J309" s="63" t="s">
        <v>38</v>
      </c>
      <c r="K309" s="68">
        <v>50</v>
      </c>
      <c r="L309" s="30" t="s">
        <v>92</v>
      </c>
      <c r="M309" s="50">
        <v>45</v>
      </c>
      <c r="N309" s="28" t="s">
        <v>80</v>
      </c>
      <c r="O309" s="29">
        <v>10</v>
      </c>
    </row>
    <row r="310" spans="1:15" ht="15.75" thickBot="1" x14ac:dyDescent="0.3">
      <c r="A310" s="19"/>
      <c r="B310" s="19"/>
      <c r="C310" s="19"/>
      <c r="D310" s="1"/>
      <c r="E310" s="1"/>
      <c r="G310" s="43"/>
      <c r="H310" s="44"/>
      <c r="J310" s="28"/>
      <c r="K310" s="28"/>
      <c r="L310" s="28"/>
      <c r="M310" s="28"/>
      <c r="N310" s="28" t="s">
        <v>80</v>
      </c>
      <c r="O310" s="29">
        <v>5</v>
      </c>
    </row>
    <row r="311" spans="1:15" x14ac:dyDescent="0.25">
      <c r="A311" s="19" t="s">
        <v>89</v>
      </c>
      <c r="B311" s="19">
        <v>29.762540000000001</v>
      </c>
      <c r="C311" s="19">
        <v>90.351140000000001</v>
      </c>
      <c r="D311" s="6">
        <v>3</v>
      </c>
      <c r="E311" s="7">
        <v>60</v>
      </c>
      <c r="F311" s="13" t="s">
        <v>11</v>
      </c>
      <c r="G311" s="45" t="s">
        <v>12</v>
      </c>
      <c r="H311" s="46">
        <v>80</v>
      </c>
      <c r="J311" s="28" t="s">
        <v>96</v>
      </c>
      <c r="K311" s="28">
        <f>SUM(K307,M307,O305,K309,M309,O311,O313)</f>
        <v>500</v>
      </c>
      <c r="L311" s="28"/>
      <c r="M311" s="28"/>
      <c r="N311" s="30" t="s">
        <v>80</v>
      </c>
      <c r="O311" s="30">
        <f>SUM(O309:O310)</f>
        <v>15</v>
      </c>
    </row>
    <row r="312" spans="1:15" ht="15.75" thickBot="1" x14ac:dyDescent="0.3">
      <c r="A312" s="19"/>
      <c r="B312" s="19"/>
      <c r="C312" s="19"/>
      <c r="D312" s="10"/>
      <c r="E312" s="11"/>
      <c r="F312" s="16" t="s">
        <v>13</v>
      </c>
      <c r="G312" s="47" t="s">
        <v>14</v>
      </c>
      <c r="H312" s="42">
        <v>20</v>
      </c>
      <c r="I312">
        <f>SUM(H311:H312)</f>
        <v>100</v>
      </c>
      <c r="J312" s="28"/>
      <c r="K312" s="28"/>
      <c r="L312" s="28"/>
      <c r="M312" s="28"/>
      <c r="N312" s="28"/>
      <c r="O312" s="28"/>
    </row>
    <row r="313" spans="1:15" ht="15.75" thickBot="1" x14ac:dyDescent="0.3">
      <c r="A313" s="19"/>
      <c r="B313" s="19"/>
      <c r="C313" s="19"/>
      <c r="D313" s="1"/>
      <c r="E313" s="1"/>
      <c r="G313" s="43"/>
      <c r="H313" s="44"/>
      <c r="J313" s="28"/>
      <c r="K313" s="28"/>
      <c r="L313" s="28"/>
      <c r="M313" s="28"/>
      <c r="N313" s="30" t="s">
        <v>63</v>
      </c>
      <c r="O313" s="37">
        <v>10</v>
      </c>
    </row>
    <row r="314" spans="1:15" x14ac:dyDescent="0.25">
      <c r="A314" s="19" t="s">
        <v>89</v>
      </c>
      <c r="B314" s="19">
        <v>29.762540000000001</v>
      </c>
      <c r="C314" s="19">
        <v>90.351140000000001</v>
      </c>
      <c r="D314" s="6">
        <v>4</v>
      </c>
      <c r="E314" s="7">
        <v>85</v>
      </c>
      <c r="F314" s="13" t="s">
        <v>91</v>
      </c>
      <c r="G314" s="45" t="s">
        <v>92</v>
      </c>
      <c r="H314" s="51">
        <v>45</v>
      </c>
    </row>
    <row r="315" spans="1:15" x14ac:dyDescent="0.25">
      <c r="A315" s="19"/>
      <c r="B315" s="19"/>
      <c r="C315" s="19"/>
      <c r="D315" s="9"/>
      <c r="E315" s="1"/>
      <c r="F315" s="14" t="s">
        <v>13</v>
      </c>
      <c r="G315" s="43" t="s">
        <v>14</v>
      </c>
      <c r="H315" s="40">
        <v>45</v>
      </c>
    </row>
    <row r="316" spans="1:15" ht="15.75" thickBot="1" x14ac:dyDescent="0.3">
      <c r="A316" s="19"/>
      <c r="B316" s="19"/>
      <c r="C316" s="19"/>
      <c r="D316" s="10"/>
      <c r="E316" s="11"/>
      <c r="F316" s="16" t="s">
        <v>62</v>
      </c>
      <c r="G316" s="47" t="s">
        <v>63</v>
      </c>
      <c r="H316" s="42">
        <v>10</v>
      </c>
      <c r="I316">
        <f>SUM(H314:H316)</f>
        <v>100</v>
      </c>
    </row>
    <row r="317" spans="1:15" ht="15.75" thickBot="1" x14ac:dyDescent="0.3">
      <c r="A317" s="19"/>
      <c r="B317" s="19"/>
      <c r="C317" s="19"/>
      <c r="D317" s="1"/>
      <c r="E317" s="1"/>
      <c r="G317" s="43"/>
      <c r="H317" s="44"/>
    </row>
    <row r="318" spans="1:15" x14ac:dyDescent="0.25">
      <c r="A318" s="19" t="s">
        <v>89</v>
      </c>
      <c r="B318" s="19">
        <v>29.762540000000001</v>
      </c>
      <c r="C318" s="19">
        <v>90.351140000000001</v>
      </c>
      <c r="D318" s="6">
        <v>5</v>
      </c>
      <c r="E318" s="7">
        <v>90</v>
      </c>
      <c r="F318" s="13" t="s">
        <v>11</v>
      </c>
      <c r="G318" s="45" t="s">
        <v>12</v>
      </c>
      <c r="H318" s="46">
        <v>30</v>
      </c>
    </row>
    <row r="319" spans="1:15" x14ac:dyDescent="0.25">
      <c r="A319" s="19"/>
      <c r="B319" s="19"/>
      <c r="C319" s="19"/>
      <c r="D319" s="9"/>
      <c r="E319" s="1"/>
      <c r="F319" s="14" t="s">
        <v>13</v>
      </c>
      <c r="G319" s="43" t="s">
        <v>14</v>
      </c>
      <c r="H319" s="40">
        <v>15</v>
      </c>
    </row>
    <row r="320" spans="1:15" x14ac:dyDescent="0.25">
      <c r="A320" s="19"/>
      <c r="B320" s="19"/>
      <c r="C320" s="19"/>
      <c r="D320" s="9"/>
      <c r="E320" s="1"/>
      <c r="F320" s="14" t="s">
        <v>79</v>
      </c>
      <c r="G320" s="43" t="s">
        <v>80</v>
      </c>
      <c r="H320" s="40">
        <v>5</v>
      </c>
    </row>
    <row r="321" spans="1:11" ht="15.75" thickBot="1" x14ac:dyDescent="0.3">
      <c r="A321" s="19"/>
      <c r="B321" s="19"/>
      <c r="C321" s="19"/>
      <c r="D321" s="10"/>
      <c r="E321" s="11"/>
      <c r="F321" s="16" t="s">
        <v>93</v>
      </c>
      <c r="G321" s="47" t="s">
        <v>38</v>
      </c>
      <c r="H321" s="42">
        <v>50</v>
      </c>
      <c r="I321">
        <f>SUM(H318:H321)</f>
        <v>100</v>
      </c>
    </row>
    <row r="322" spans="1:11" x14ac:dyDescent="0.25">
      <c r="G322" s="28"/>
    </row>
    <row r="323" spans="1:11" x14ac:dyDescent="0.25">
      <c r="G323" s="43" t="s">
        <v>96</v>
      </c>
      <c r="H323" s="1">
        <f>SUM(H6:H24,H28:H47,H51:H74,H78:H96,H100:H122,H126:H147,H151:H172,H176:H197,H202:H229,H231:H235,H239:H271,H275:H299,H303:H321)</f>
        <v>6000</v>
      </c>
    </row>
    <row r="328" spans="1:11" x14ac:dyDescent="0.25">
      <c r="J328" s="28" t="s">
        <v>23</v>
      </c>
      <c r="K328" s="52"/>
    </row>
    <row r="329" spans="1:11" x14ac:dyDescent="0.25">
      <c r="J329" t="s">
        <v>12</v>
      </c>
      <c r="K329" s="53"/>
    </row>
    <row r="330" spans="1:11" x14ac:dyDescent="0.25">
      <c r="J330" t="s">
        <v>18</v>
      </c>
      <c r="K330" s="72"/>
    </row>
    <row r="331" spans="1:11" x14ac:dyDescent="0.25">
      <c r="J331" t="s">
        <v>14</v>
      </c>
      <c r="K331" s="73"/>
    </row>
    <row r="332" spans="1:11" x14ac:dyDescent="0.25">
      <c r="J332" t="s">
        <v>38</v>
      </c>
      <c r="K332" s="74"/>
    </row>
    <row r="333" spans="1:11" x14ac:dyDescent="0.25">
      <c r="J333" t="s">
        <v>58</v>
      </c>
      <c r="K333" s="69"/>
    </row>
    <row r="334" spans="1:11" x14ac:dyDescent="0.25">
      <c r="J334" t="s">
        <v>104</v>
      </c>
      <c r="K334" s="75"/>
    </row>
    <row r="335" spans="1:11" x14ac:dyDescent="0.25">
      <c r="J335" t="s">
        <v>83</v>
      </c>
      <c r="K335" s="77"/>
    </row>
  </sheetData>
  <mergeCells count="2">
    <mergeCell ref="A2:F2"/>
    <mergeCell ref="A3:J3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EA51-3CCC-43CD-A5ED-FFA946737010}">
  <dimension ref="A1:D32"/>
  <sheetViews>
    <sheetView workbookViewId="0">
      <selection activeCell="V29" sqref="V29"/>
    </sheetView>
  </sheetViews>
  <sheetFormatPr defaultRowHeight="15" x14ac:dyDescent="0.25"/>
  <cols>
    <col min="1" max="1" width="23.140625" bestFit="1" customWidth="1"/>
    <col min="2" max="2" width="11.28515625" bestFit="1" customWidth="1"/>
    <col min="4" max="4" width="9" style="78"/>
  </cols>
  <sheetData>
    <row r="1" spans="1:4" x14ac:dyDescent="0.25">
      <c r="A1" s="79" t="s">
        <v>106</v>
      </c>
      <c r="B1" s="79" t="s">
        <v>107</v>
      </c>
    </row>
    <row r="2" spans="1:4" x14ac:dyDescent="0.25">
      <c r="A2" s="80" t="s">
        <v>23</v>
      </c>
      <c r="B2" s="81">
        <v>0.37666666666666665</v>
      </c>
      <c r="C2">
        <v>2260</v>
      </c>
      <c r="D2" s="78">
        <f>C2/6000</f>
        <v>0.37666666666666665</v>
      </c>
    </row>
    <row r="3" spans="1:4" x14ac:dyDescent="0.25">
      <c r="A3" s="80" t="s">
        <v>18</v>
      </c>
      <c r="B3" s="81">
        <v>0.13733333333333334</v>
      </c>
      <c r="C3">
        <v>824</v>
      </c>
      <c r="D3" s="78">
        <f t="shared" ref="D3:D31" si="0">C3/6000</f>
        <v>0.13733333333333334</v>
      </c>
    </row>
    <row r="4" spans="1:4" x14ac:dyDescent="0.25">
      <c r="A4" s="80" t="s">
        <v>12</v>
      </c>
      <c r="B4" s="81">
        <v>0.13</v>
      </c>
      <c r="C4">
        <v>780</v>
      </c>
      <c r="D4" s="78">
        <f t="shared" si="0"/>
        <v>0.13</v>
      </c>
    </row>
    <row r="5" spans="1:4" x14ac:dyDescent="0.25">
      <c r="A5" s="80" t="s">
        <v>14</v>
      </c>
      <c r="B5" s="81">
        <v>0.12666666666666668</v>
      </c>
      <c r="C5">
        <v>760</v>
      </c>
      <c r="D5" s="78">
        <f t="shared" si="0"/>
        <v>0.12666666666666668</v>
      </c>
    </row>
    <row r="6" spans="1:4" x14ac:dyDescent="0.25">
      <c r="A6" s="80" t="s">
        <v>38</v>
      </c>
      <c r="B6" s="81">
        <v>3.7499999999999999E-2</v>
      </c>
      <c r="C6">
        <v>225</v>
      </c>
      <c r="D6" s="78">
        <f t="shared" si="0"/>
        <v>3.7499999999999999E-2</v>
      </c>
    </row>
    <row r="7" spans="1:4" x14ac:dyDescent="0.25">
      <c r="A7" s="80" t="s">
        <v>58</v>
      </c>
      <c r="B7" s="81">
        <v>2.5833333333333333E-2</v>
      </c>
      <c r="C7">
        <v>155</v>
      </c>
      <c r="D7" s="78">
        <f t="shared" si="0"/>
        <v>2.5833333333333333E-2</v>
      </c>
    </row>
    <row r="8" spans="1:4" x14ac:dyDescent="0.25">
      <c r="A8" s="80" t="s">
        <v>20</v>
      </c>
      <c r="B8" s="81">
        <v>2.2499999999999999E-2</v>
      </c>
      <c r="C8">
        <v>135</v>
      </c>
      <c r="D8" s="78">
        <f t="shared" si="0"/>
        <v>2.2499999999999999E-2</v>
      </c>
    </row>
    <row r="9" spans="1:4" x14ac:dyDescent="0.25">
      <c r="A9" s="80" t="s">
        <v>83</v>
      </c>
      <c r="B9" s="81">
        <v>1.6666666666666666E-2</v>
      </c>
      <c r="C9">
        <v>100</v>
      </c>
      <c r="D9" s="78">
        <f t="shared" si="0"/>
        <v>1.6666666666666666E-2</v>
      </c>
    </row>
    <row r="10" spans="1:4" x14ac:dyDescent="0.25">
      <c r="A10" s="80" t="s">
        <v>80</v>
      </c>
      <c r="B10" s="81">
        <v>1.5833333333333335E-2</v>
      </c>
      <c r="C10">
        <v>95</v>
      </c>
      <c r="D10" s="78">
        <f t="shared" si="0"/>
        <v>1.5833333333333335E-2</v>
      </c>
    </row>
    <row r="11" spans="1:4" x14ac:dyDescent="0.25">
      <c r="A11" s="80" t="s">
        <v>104</v>
      </c>
      <c r="B11" s="81">
        <v>1.3333333333333334E-2</v>
      </c>
      <c r="C11">
        <v>80</v>
      </c>
      <c r="D11" s="78">
        <f t="shared" si="0"/>
        <v>1.3333333333333334E-2</v>
      </c>
    </row>
    <row r="12" spans="1:4" x14ac:dyDescent="0.25">
      <c r="A12" s="80" t="s">
        <v>48</v>
      </c>
      <c r="B12" s="81">
        <v>1.3333333333333334E-2</v>
      </c>
      <c r="C12">
        <v>80</v>
      </c>
      <c r="D12" s="78">
        <f t="shared" si="0"/>
        <v>1.3333333333333334E-2</v>
      </c>
    </row>
    <row r="13" spans="1:4" x14ac:dyDescent="0.25">
      <c r="A13" s="80" t="s">
        <v>40</v>
      </c>
      <c r="B13" s="81">
        <v>1.0833333333333334E-2</v>
      </c>
      <c r="C13">
        <v>65</v>
      </c>
      <c r="D13" s="78">
        <f t="shared" si="0"/>
        <v>1.0833333333333334E-2</v>
      </c>
    </row>
    <row r="14" spans="1:4" x14ac:dyDescent="0.25">
      <c r="A14" s="80" t="s">
        <v>73</v>
      </c>
      <c r="B14" s="81">
        <v>0.01</v>
      </c>
      <c r="C14">
        <v>60</v>
      </c>
      <c r="D14" s="78">
        <f t="shared" si="0"/>
        <v>0.01</v>
      </c>
    </row>
    <row r="15" spans="1:4" x14ac:dyDescent="0.25">
      <c r="A15" s="80" t="s">
        <v>30</v>
      </c>
      <c r="B15" s="81">
        <v>9.1666666666666667E-3</v>
      </c>
      <c r="C15">
        <v>55</v>
      </c>
      <c r="D15" s="78">
        <f t="shared" si="0"/>
        <v>9.1666666666666667E-3</v>
      </c>
    </row>
    <row r="16" spans="1:4" x14ac:dyDescent="0.25">
      <c r="A16" s="80" t="s">
        <v>61</v>
      </c>
      <c r="B16" s="81">
        <v>8.3333333333333332E-3</v>
      </c>
      <c r="C16">
        <v>50</v>
      </c>
      <c r="D16" s="78">
        <f t="shared" si="0"/>
        <v>8.3333333333333332E-3</v>
      </c>
    </row>
    <row r="17" spans="1:4" x14ac:dyDescent="0.25">
      <c r="A17" s="80" t="s">
        <v>92</v>
      </c>
      <c r="B17" s="81">
        <v>7.4999999999999997E-3</v>
      </c>
      <c r="C17">
        <v>45</v>
      </c>
      <c r="D17" s="78">
        <f t="shared" si="0"/>
        <v>7.4999999999999997E-3</v>
      </c>
    </row>
    <row r="18" spans="1:4" x14ac:dyDescent="0.25">
      <c r="A18" s="80" t="s">
        <v>25</v>
      </c>
      <c r="B18" s="81">
        <v>5.6666666666666671E-3</v>
      </c>
      <c r="C18">
        <v>34</v>
      </c>
      <c r="D18" s="78">
        <f t="shared" si="0"/>
        <v>5.6666666666666671E-3</v>
      </c>
    </row>
    <row r="19" spans="1:4" x14ac:dyDescent="0.25">
      <c r="A19" s="80" t="s">
        <v>34</v>
      </c>
      <c r="B19" s="81">
        <v>5.0000000000000001E-3</v>
      </c>
      <c r="C19">
        <v>30</v>
      </c>
      <c r="D19" s="78">
        <f t="shared" si="0"/>
        <v>5.0000000000000001E-3</v>
      </c>
    </row>
    <row r="20" spans="1:4" x14ac:dyDescent="0.25">
      <c r="A20" s="80" t="s">
        <v>42</v>
      </c>
      <c r="B20" s="81">
        <v>4.1666666666666666E-3</v>
      </c>
      <c r="C20">
        <v>25</v>
      </c>
      <c r="D20" s="78">
        <f t="shared" si="0"/>
        <v>4.1666666666666666E-3</v>
      </c>
    </row>
    <row r="21" spans="1:4" x14ac:dyDescent="0.25">
      <c r="A21" s="80" t="s">
        <v>35</v>
      </c>
      <c r="B21" s="81">
        <v>4.1666666666666666E-3</v>
      </c>
      <c r="C21">
        <v>25</v>
      </c>
      <c r="D21" s="78">
        <f t="shared" si="0"/>
        <v>4.1666666666666666E-3</v>
      </c>
    </row>
    <row r="22" spans="1:4" x14ac:dyDescent="0.25">
      <c r="A22" s="80" t="s">
        <v>63</v>
      </c>
      <c r="B22" s="81">
        <v>4.1666666666666666E-3</v>
      </c>
      <c r="C22">
        <v>25</v>
      </c>
      <c r="D22" s="78">
        <f t="shared" si="0"/>
        <v>4.1666666666666666E-3</v>
      </c>
    </row>
    <row r="23" spans="1:4" x14ac:dyDescent="0.25">
      <c r="A23" s="80" t="s">
        <v>67</v>
      </c>
      <c r="B23" s="81">
        <v>3.3333333333333335E-3</v>
      </c>
      <c r="C23">
        <v>20</v>
      </c>
      <c r="D23" s="78">
        <f t="shared" si="0"/>
        <v>3.3333333333333335E-3</v>
      </c>
    </row>
    <row r="24" spans="1:4" x14ac:dyDescent="0.25">
      <c r="A24" s="80" t="s">
        <v>56</v>
      </c>
      <c r="B24" s="81">
        <v>2.5000000000000001E-3</v>
      </c>
      <c r="C24">
        <v>15</v>
      </c>
      <c r="D24" s="78">
        <f t="shared" si="0"/>
        <v>2.5000000000000001E-3</v>
      </c>
    </row>
    <row r="25" spans="1:4" x14ac:dyDescent="0.25">
      <c r="A25" s="80" t="s">
        <v>54</v>
      </c>
      <c r="B25" s="81">
        <v>2.5000000000000001E-3</v>
      </c>
      <c r="C25">
        <v>15</v>
      </c>
      <c r="D25" s="78">
        <f t="shared" si="0"/>
        <v>2.5000000000000001E-3</v>
      </c>
    </row>
    <row r="26" spans="1:4" x14ac:dyDescent="0.25">
      <c r="A26" s="80" t="s">
        <v>69</v>
      </c>
      <c r="B26" s="81">
        <v>1.6666666666666668E-3</v>
      </c>
      <c r="C26">
        <v>10</v>
      </c>
      <c r="D26" s="78">
        <f t="shared" si="0"/>
        <v>1.6666666666666668E-3</v>
      </c>
    </row>
    <row r="27" spans="1:4" x14ac:dyDescent="0.25">
      <c r="A27" s="80" t="s">
        <v>78</v>
      </c>
      <c r="B27" s="81">
        <v>1.6666666666666668E-3</v>
      </c>
      <c r="C27">
        <v>10</v>
      </c>
      <c r="D27" s="78">
        <f t="shared" si="0"/>
        <v>1.6666666666666668E-3</v>
      </c>
    </row>
    <row r="28" spans="1:4" x14ac:dyDescent="0.25">
      <c r="A28" s="80" t="s">
        <v>65</v>
      </c>
      <c r="B28" s="81">
        <v>1.6666666666666668E-3</v>
      </c>
      <c r="C28">
        <v>10</v>
      </c>
      <c r="D28" s="78">
        <f t="shared" si="0"/>
        <v>1.6666666666666668E-3</v>
      </c>
    </row>
    <row r="29" spans="1:4" x14ac:dyDescent="0.25">
      <c r="A29" s="80" t="s">
        <v>103</v>
      </c>
      <c r="B29" s="82">
        <v>8.3333333333333339E-4</v>
      </c>
      <c r="C29">
        <v>5</v>
      </c>
      <c r="D29" s="78">
        <f t="shared" si="0"/>
        <v>8.3333333333333339E-4</v>
      </c>
    </row>
    <row r="30" spans="1:4" x14ac:dyDescent="0.25">
      <c r="A30" s="80" t="s">
        <v>71</v>
      </c>
      <c r="B30" s="82">
        <v>8.3333333333333339E-4</v>
      </c>
      <c r="C30">
        <v>5</v>
      </c>
      <c r="D30" s="78">
        <f t="shared" si="0"/>
        <v>8.3333333333333339E-4</v>
      </c>
    </row>
    <row r="31" spans="1:4" x14ac:dyDescent="0.25">
      <c r="A31" s="80" t="s">
        <v>32</v>
      </c>
      <c r="B31" s="82">
        <v>3.3333333333333332E-4</v>
      </c>
      <c r="C31">
        <v>2</v>
      </c>
      <c r="D31" s="78">
        <f t="shared" si="0"/>
        <v>3.3333333333333332E-4</v>
      </c>
    </row>
    <row r="32" spans="1:4" x14ac:dyDescent="0.25">
      <c r="A32" s="31"/>
      <c r="B32" s="31"/>
      <c r="C32">
        <f>SUM(C2:C31)</f>
        <v>6000</v>
      </c>
    </row>
  </sheetData>
  <sortState xmlns:xlrd2="http://schemas.microsoft.com/office/spreadsheetml/2017/richdata2" ref="A2:C61">
    <sortCondition descending="1" ref="C2:C6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5D5-DCF9-4A2C-9817-7A2288240528}">
  <dimension ref="A1:P99"/>
  <sheetViews>
    <sheetView zoomScale="80" zoomScaleNormal="80" workbookViewId="0">
      <selection activeCell="I11" sqref="I11"/>
    </sheetView>
  </sheetViews>
  <sheetFormatPr defaultRowHeight="15" x14ac:dyDescent="0.25"/>
  <cols>
    <col min="1" max="1" width="11" bestFit="1" customWidth="1"/>
    <col min="2" max="2" width="10" bestFit="1" customWidth="1"/>
    <col min="3" max="3" width="10.85546875" bestFit="1" customWidth="1"/>
    <col min="4" max="4" width="6.85546875" bestFit="1" customWidth="1"/>
    <col min="5" max="5" width="16.5703125" bestFit="1" customWidth="1"/>
    <col min="6" max="6" width="26.7109375" bestFit="1" customWidth="1"/>
    <col min="7" max="7" width="24.42578125" bestFit="1" customWidth="1"/>
    <col min="8" max="8" width="16.5703125" bestFit="1" customWidth="1"/>
    <col min="9" max="9" width="16.85546875" bestFit="1" customWidth="1"/>
    <col min="10" max="10" width="13.42578125" bestFit="1" customWidth="1"/>
    <col min="11" max="11" width="24.42578125" bestFit="1" customWidth="1"/>
    <col min="12" max="12" width="21.85546875" bestFit="1" customWidth="1"/>
    <col min="13" max="13" width="24.42578125" bestFit="1" customWidth="1"/>
    <col min="15" max="15" width="21.5703125" bestFit="1" customWidth="1"/>
    <col min="17" max="17" width="17" bestFit="1" customWidth="1"/>
  </cols>
  <sheetData>
    <row r="1" spans="1:16" ht="15.75" x14ac:dyDescent="0.25">
      <c r="A1" s="108" t="s">
        <v>0</v>
      </c>
      <c r="B1" s="108"/>
      <c r="C1" s="108"/>
      <c r="D1" s="108"/>
      <c r="E1" s="108"/>
      <c r="F1" s="108"/>
      <c r="G1" s="15"/>
      <c r="H1" s="18"/>
      <c r="I1" s="83"/>
      <c r="J1" s="83"/>
    </row>
    <row r="2" spans="1:16" ht="15.75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x14ac:dyDescent="0.25">
      <c r="F3" s="14"/>
      <c r="H3" s="1"/>
      <c r="I3" s="84"/>
      <c r="J3" s="84"/>
    </row>
    <row r="4" spans="1:16" ht="32.25" thickBot="1" x14ac:dyDescent="0.3">
      <c r="A4" s="20" t="s">
        <v>2</v>
      </c>
      <c r="B4" s="20" t="s">
        <v>3</v>
      </c>
      <c r="C4" s="20" t="s">
        <v>4</v>
      </c>
      <c r="D4" s="21" t="s">
        <v>5</v>
      </c>
      <c r="E4" s="22" t="s">
        <v>6</v>
      </c>
      <c r="F4" s="23" t="s">
        <v>7</v>
      </c>
      <c r="G4" s="24" t="s">
        <v>8</v>
      </c>
      <c r="H4" s="94" t="s">
        <v>136</v>
      </c>
      <c r="I4" s="95" t="s">
        <v>108</v>
      </c>
      <c r="K4" t="s">
        <v>101</v>
      </c>
    </row>
    <row r="5" spans="1:16" x14ac:dyDescent="0.25">
      <c r="A5" s="19" t="s">
        <v>109</v>
      </c>
      <c r="B5" s="19">
        <v>29.812918</v>
      </c>
      <c r="C5" s="19">
        <v>90.318624</v>
      </c>
      <c r="D5" s="96">
        <v>1</v>
      </c>
      <c r="E5" s="97">
        <v>20</v>
      </c>
      <c r="F5" s="87" t="s">
        <v>22</v>
      </c>
      <c r="G5" s="101" t="s">
        <v>23</v>
      </c>
      <c r="H5" s="102">
        <v>50</v>
      </c>
      <c r="I5" t="s">
        <v>110</v>
      </c>
      <c r="K5" t="s">
        <v>23</v>
      </c>
      <c r="L5">
        <v>50</v>
      </c>
      <c r="M5" t="s">
        <v>12</v>
      </c>
      <c r="N5">
        <v>50</v>
      </c>
      <c r="O5" t="s">
        <v>18</v>
      </c>
      <c r="P5">
        <v>10</v>
      </c>
    </row>
    <row r="6" spans="1:16" ht="15.75" thickBot="1" x14ac:dyDescent="0.3">
      <c r="A6" s="19"/>
      <c r="B6" s="19"/>
      <c r="C6" s="19"/>
      <c r="D6" s="98"/>
      <c r="E6" s="92"/>
      <c r="F6" s="91" t="s">
        <v>11</v>
      </c>
      <c r="G6" s="103" t="s">
        <v>12</v>
      </c>
      <c r="H6" s="104">
        <v>50</v>
      </c>
      <c r="K6" t="s">
        <v>23</v>
      </c>
      <c r="L6">
        <v>50</v>
      </c>
      <c r="M6" t="s">
        <v>12</v>
      </c>
      <c r="N6">
        <v>30</v>
      </c>
      <c r="O6" t="s">
        <v>18</v>
      </c>
      <c r="P6">
        <v>10</v>
      </c>
    </row>
    <row r="7" spans="1:16" ht="15.75" thickBot="1" x14ac:dyDescent="0.3">
      <c r="A7" s="19"/>
      <c r="B7" s="19"/>
      <c r="C7" s="19"/>
      <c r="F7" s="14"/>
      <c r="G7" s="43"/>
      <c r="H7" s="105"/>
      <c r="K7" t="s">
        <v>23</v>
      </c>
      <c r="L7">
        <v>20</v>
      </c>
      <c r="M7" t="s">
        <v>12</v>
      </c>
      <c r="N7">
        <v>60</v>
      </c>
      <c r="O7" t="s">
        <v>18</v>
      </c>
      <c r="P7">
        <v>10</v>
      </c>
    </row>
    <row r="8" spans="1:16" x14ac:dyDescent="0.25">
      <c r="A8" s="19" t="s">
        <v>109</v>
      </c>
      <c r="B8" s="19">
        <v>29.812918</v>
      </c>
      <c r="C8" s="19">
        <v>90.318624</v>
      </c>
      <c r="D8" s="85">
        <v>2</v>
      </c>
      <c r="E8" s="86">
        <v>40</v>
      </c>
      <c r="F8" s="87" t="s">
        <v>22</v>
      </c>
      <c r="G8" s="101" t="s">
        <v>23</v>
      </c>
      <c r="H8" s="102">
        <v>50</v>
      </c>
      <c r="K8" t="s">
        <v>23</v>
      </c>
      <c r="L8">
        <v>40</v>
      </c>
      <c r="M8" t="s">
        <v>12</v>
      </c>
      <c r="N8">
        <v>20</v>
      </c>
      <c r="O8" t="s">
        <v>18</v>
      </c>
      <c r="P8">
        <v>40</v>
      </c>
    </row>
    <row r="9" spans="1:16" x14ac:dyDescent="0.25">
      <c r="A9" s="19"/>
      <c r="B9" s="19"/>
      <c r="C9" s="19"/>
      <c r="D9" s="88"/>
      <c r="E9" s="1"/>
      <c r="F9" s="14" t="s">
        <v>11</v>
      </c>
      <c r="G9" s="43" t="s">
        <v>12</v>
      </c>
      <c r="H9" s="106">
        <v>30</v>
      </c>
      <c r="K9" t="s">
        <v>23</v>
      </c>
      <c r="L9">
        <v>15</v>
      </c>
      <c r="M9" t="s">
        <v>12</v>
      </c>
      <c r="N9">
        <v>15</v>
      </c>
      <c r="O9" s="31" t="s">
        <v>18</v>
      </c>
      <c r="P9" s="31">
        <f>SUM(P5:P8)</f>
        <v>70</v>
      </c>
    </row>
    <row r="10" spans="1:16" x14ac:dyDescent="0.25">
      <c r="A10" s="19"/>
      <c r="B10" s="19"/>
      <c r="C10" s="19"/>
      <c r="D10" s="88"/>
      <c r="E10" s="1"/>
      <c r="F10" s="14" t="s">
        <v>111</v>
      </c>
      <c r="G10" s="43" t="s">
        <v>112</v>
      </c>
      <c r="H10" s="106">
        <v>10</v>
      </c>
      <c r="K10" s="31" t="s">
        <v>23</v>
      </c>
      <c r="L10" s="31">
        <f>SUM(L5:L9)</f>
        <v>175</v>
      </c>
      <c r="M10" s="31" t="s">
        <v>12</v>
      </c>
      <c r="N10" s="31">
        <f>SUM(N5:N9)</f>
        <v>175</v>
      </c>
    </row>
    <row r="11" spans="1:16" ht="15.75" thickBot="1" x14ac:dyDescent="0.3">
      <c r="A11" s="19"/>
      <c r="B11" s="19"/>
      <c r="C11" s="19"/>
      <c r="D11" s="89"/>
      <c r="E11" s="90"/>
      <c r="F11" s="91" t="s">
        <v>17</v>
      </c>
      <c r="G11" s="103" t="s">
        <v>18</v>
      </c>
      <c r="H11" s="104">
        <v>10</v>
      </c>
    </row>
    <row r="12" spans="1:16" ht="15.75" thickBot="1" x14ac:dyDescent="0.3">
      <c r="A12" s="19"/>
      <c r="B12" s="19"/>
      <c r="C12" s="19"/>
      <c r="D12" s="1"/>
      <c r="E12" s="1"/>
      <c r="F12" s="14"/>
      <c r="G12" s="43"/>
      <c r="H12" s="105"/>
      <c r="K12" t="s">
        <v>112</v>
      </c>
      <c r="L12">
        <v>10</v>
      </c>
      <c r="M12" s="100" t="s">
        <v>14</v>
      </c>
      <c r="N12" s="31">
        <v>10</v>
      </c>
    </row>
    <row r="13" spans="1:16" x14ac:dyDescent="0.25">
      <c r="A13" s="19" t="s">
        <v>109</v>
      </c>
      <c r="B13" s="19">
        <v>29.812918</v>
      </c>
      <c r="C13" s="19">
        <v>90.318624</v>
      </c>
      <c r="D13" s="85">
        <v>3</v>
      </c>
      <c r="E13" s="86">
        <v>45</v>
      </c>
      <c r="F13" s="87" t="s">
        <v>22</v>
      </c>
      <c r="G13" s="101" t="s">
        <v>23</v>
      </c>
      <c r="H13" s="102">
        <v>20</v>
      </c>
      <c r="K13" t="s">
        <v>112</v>
      </c>
      <c r="L13">
        <v>10</v>
      </c>
      <c r="M13" s="31" t="s">
        <v>115</v>
      </c>
      <c r="N13" s="31">
        <v>10</v>
      </c>
    </row>
    <row r="14" spans="1:16" x14ac:dyDescent="0.25">
      <c r="A14" s="19"/>
      <c r="B14" s="19"/>
      <c r="C14" s="19"/>
      <c r="D14" s="88"/>
      <c r="E14" s="1"/>
      <c r="F14" s="14" t="s">
        <v>11</v>
      </c>
      <c r="G14" s="43" t="s">
        <v>12</v>
      </c>
      <c r="H14" s="106">
        <v>60</v>
      </c>
      <c r="K14" t="s">
        <v>112</v>
      </c>
      <c r="L14">
        <v>15</v>
      </c>
      <c r="M14" s="31" t="s">
        <v>133</v>
      </c>
      <c r="N14" s="31">
        <v>10</v>
      </c>
    </row>
    <row r="15" spans="1:16" x14ac:dyDescent="0.25">
      <c r="A15" s="19"/>
      <c r="B15" s="19"/>
      <c r="C15" s="19"/>
      <c r="D15" s="88"/>
      <c r="E15" s="1"/>
      <c r="F15" s="14" t="s">
        <v>17</v>
      </c>
      <c r="G15" s="43" t="s">
        <v>18</v>
      </c>
      <c r="H15" s="106">
        <v>10</v>
      </c>
      <c r="K15" s="31" t="s">
        <v>58</v>
      </c>
      <c r="L15" s="31">
        <f>SUM(L12:L14)</f>
        <v>35</v>
      </c>
      <c r="M15" s="31" t="s">
        <v>80</v>
      </c>
      <c r="N15" s="31">
        <v>15</v>
      </c>
    </row>
    <row r="16" spans="1:16" ht="15.75" thickBot="1" x14ac:dyDescent="0.3">
      <c r="A16" s="19"/>
      <c r="B16" s="19"/>
      <c r="C16" s="19"/>
      <c r="D16" s="89"/>
      <c r="E16" s="90"/>
      <c r="F16" s="91"/>
      <c r="G16" s="103" t="s">
        <v>113</v>
      </c>
      <c r="H16" s="104">
        <v>10</v>
      </c>
    </row>
    <row r="17" spans="1:15" ht="15.75" thickBot="1" x14ac:dyDescent="0.3">
      <c r="A17" s="19"/>
      <c r="B17" s="19"/>
      <c r="C17" s="19"/>
      <c r="D17" s="1"/>
      <c r="E17" s="1"/>
      <c r="F17" s="14"/>
      <c r="G17" s="43"/>
      <c r="H17" s="105"/>
    </row>
    <row r="18" spans="1:15" x14ac:dyDescent="0.25">
      <c r="A18" s="19" t="s">
        <v>109</v>
      </c>
      <c r="B18" s="19">
        <v>29.812918</v>
      </c>
      <c r="C18" s="19">
        <v>90.318624</v>
      </c>
      <c r="D18" s="85">
        <v>4</v>
      </c>
      <c r="E18" s="86">
        <v>45</v>
      </c>
      <c r="F18" s="87" t="s">
        <v>114</v>
      </c>
      <c r="G18" s="101" t="s">
        <v>115</v>
      </c>
      <c r="H18" s="102">
        <v>10</v>
      </c>
      <c r="O18" s="31"/>
    </row>
    <row r="19" spans="1:15" x14ac:dyDescent="0.25">
      <c r="A19" s="19"/>
      <c r="B19" s="19"/>
      <c r="C19" s="19"/>
      <c r="D19" s="88"/>
      <c r="E19" s="1"/>
      <c r="F19" s="14" t="s">
        <v>11</v>
      </c>
      <c r="G19" s="43" t="s">
        <v>12</v>
      </c>
      <c r="H19" s="106">
        <v>20</v>
      </c>
    </row>
    <row r="20" spans="1:15" x14ac:dyDescent="0.25">
      <c r="A20" s="19"/>
      <c r="B20" s="19"/>
      <c r="C20" s="19"/>
      <c r="D20" s="88"/>
      <c r="E20" s="1"/>
      <c r="F20" s="14" t="s">
        <v>111</v>
      </c>
      <c r="G20" s="43" t="s">
        <v>112</v>
      </c>
      <c r="H20" s="106">
        <v>10</v>
      </c>
    </row>
    <row r="21" spans="1:15" x14ac:dyDescent="0.25">
      <c r="A21" s="19"/>
      <c r="B21" s="19"/>
      <c r="C21" s="19"/>
      <c r="D21" s="88"/>
      <c r="E21" s="1"/>
      <c r="F21" s="14" t="s">
        <v>116</v>
      </c>
      <c r="G21" s="43" t="s">
        <v>117</v>
      </c>
      <c r="H21" s="106">
        <v>10</v>
      </c>
    </row>
    <row r="22" spans="1:15" x14ac:dyDescent="0.25">
      <c r="A22" s="19"/>
      <c r="B22" s="19"/>
      <c r="C22" s="19"/>
      <c r="D22" s="88"/>
      <c r="E22" s="1"/>
      <c r="F22" s="14" t="s">
        <v>17</v>
      </c>
      <c r="G22" s="43" t="s">
        <v>18</v>
      </c>
      <c r="H22" s="106">
        <v>10</v>
      </c>
    </row>
    <row r="23" spans="1:15" ht="15.75" thickBot="1" x14ac:dyDescent="0.3">
      <c r="A23" s="19"/>
      <c r="B23" s="19"/>
      <c r="C23" s="19"/>
      <c r="D23" s="89"/>
      <c r="E23" s="90"/>
      <c r="F23" s="91" t="s">
        <v>22</v>
      </c>
      <c r="G23" s="103" t="s">
        <v>23</v>
      </c>
      <c r="H23" s="104">
        <v>40</v>
      </c>
      <c r="L23" t="s">
        <v>118</v>
      </c>
    </row>
    <row r="24" spans="1:15" x14ac:dyDescent="0.25">
      <c r="A24" s="19"/>
      <c r="B24" s="19"/>
      <c r="C24" s="19"/>
      <c r="D24" s="1"/>
      <c r="E24" s="1"/>
      <c r="F24" s="14"/>
      <c r="G24" s="43"/>
      <c r="H24" s="105"/>
    </row>
    <row r="25" spans="1:15" ht="15.75" thickBot="1" x14ac:dyDescent="0.3">
      <c r="A25" s="19"/>
      <c r="B25" s="19"/>
      <c r="C25" s="19"/>
      <c r="D25" s="1"/>
      <c r="E25" s="1"/>
      <c r="F25" s="14"/>
      <c r="G25" s="43"/>
      <c r="H25" s="105"/>
    </row>
    <row r="26" spans="1:15" x14ac:dyDescent="0.25">
      <c r="A26" s="19" t="s">
        <v>109</v>
      </c>
      <c r="B26" s="19">
        <v>29.812918</v>
      </c>
      <c r="C26" s="19">
        <v>90.318624</v>
      </c>
      <c r="D26" s="85">
        <v>5</v>
      </c>
      <c r="E26" s="86">
        <v>30</v>
      </c>
      <c r="F26" s="87" t="s">
        <v>17</v>
      </c>
      <c r="G26" s="101" t="s">
        <v>18</v>
      </c>
      <c r="H26" s="102">
        <v>40</v>
      </c>
    </row>
    <row r="27" spans="1:15" x14ac:dyDescent="0.25">
      <c r="A27" s="19"/>
      <c r="B27" s="19"/>
      <c r="C27" s="19"/>
      <c r="D27" s="99"/>
      <c r="F27" s="14" t="s">
        <v>11</v>
      </c>
      <c r="G27" s="43" t="s">
        <v>12</v>
      </c>
      <c r="H27" s="106">
        <v>15</v>
      </c>
      <c r="I27" t="s">
        <v>118</v>
      </c>
    </row>
    <row r="28" spans="1:15" x14ac:dyDescent="0.25">
      <c r="A28" s="19"/>
      <c r="B28" s="19"/>
      <c r="C28" s="19"/>
      <c r="D28" s="99"/>
      <c r="F28" s="14" t="s">
        <v>22</v>
      </c>
      <c r="G28" s="43" t="s">
        <v>23</v>
      </c>
      <c r="H28" s="106">
        <v>15</v>
      </c>
      <c r="L28" s="25"/>
    </row>
    <row r="29" spans="1:15" x14ac:dyDescent="0.25">
      <c r="A29" s="19"/>
      <c r="B29" s="19"/>
      <c r="C29" s="19"/>
      <c r="D29" s="99"/>
      <c r="F29" s="14" t="s">
        <v>79</v>
      </c>
      <c r="G29" s="43" t="s">
        <v>119</v>
      </c>
      <c r="H29" s="106">
        <v>15</v>
      </c>
    </row>
    <row r="30" spans="1:15" ht="15.75" thickBot="1" x14ac:dyDescent="0.3">
      <c r="A30" s="19"/>
      <c r="B30" s="19"/>
      <c r="C30" s="19"/>
      <c r="D30" s="98"/>
      <c r="E30" s="92"/>
      <c r="F30" s="91" t="s">
        <v>120</v>
      </c>
      <c r="G30" s="103" t="s">
        <v>112</v>
      </c>
      <c r="H30" s="104">
        <v>15</v>
      </c>
    </row>
    <row r="31" spans="1:15" x14ac:dyDescent="0.25">
      <c r="A31" s="19"/>
      <c r="B31" s="19"/>
      <c r="C31" s="19"/>
      <c r="H31" s="84"/>
    </row>
    <row r="32" spans="1:15" x14ac:dyDescent="0.25">
      <c r="A32" s="32"/>
      <c r="B32" s="32"/>
      <c r="C32" s="32"/>
      <c r="D32" s="33"/>
      <c r="E32" s="33"/>
      <c r="F32" s="33"/>
      <c r="G32" s="33"/>
      <c r="H32" s="93"/>
      <c r="I32" s="33"/>
    </row>
    <row r="33" spans="1:16" x14ac:dyDescent="0.25">
      <c r="A33" s="32"/>
      <c r="B33" s="32"/>
      <c r="C33" s="32"/>
      <c r="D33" s="33"/>
      <c r="E33" s="33"/>
      <c r="F33" s="34"/>
      <c r="G33" s="33"/>
      <c r="H33" s="93"/>
      <c r="I33" s="33"/>
    </row>
    <row r="34" spans="1:16" ht="15.75" thickBot="1" x14ac:dyDescent="0.3">
      <c r="A34" s="19"/>
      <c r="B34" s="19"/>
      <c r="C34" s="19"/>
      <c r="F34" s="14"/>
      <c r="H34" s="84"/>
      <c r="K34" t="s">
        <v>100</v>
      </c>
    </row>
    <row r="35" spans="1:16" x14ac:dyDescent="0.25">
      <c r="A35" s="19" t="s">
        <v>121</v>
      </c>
      <c r="B35" s="19">
        <v>29.813714000000001</v>
      </c>
      <c r="C35" s="19">
        <v>90.322693999999998</v>
      </c>
      <c r="D35" s="85">
        <v>1</v>
      </c>
      <c r="E35" s="86">
        <v>40</v>
      </c>
      <c r="F35" s="87" t="s">
        <v>17</v>
      </c>
      <c r="G35" s="101" t="s">
        <v>18</v>
      </c>
      <c r="H35" s="102">
        <v>25</v>
      </c>
      <c r="K35" t="s">
        <v>23</v>
      </c>
      <c r="L35">
        <v>50</v>
      </c>
      <c r="M35" t="s">
        <v>18</v>
      </c>
      <c r="N35">
        <v>25</v>
      </c>
      <c r="O35" t="s">
        <v>87</v>
      </c>
      <c r="P35">
        <v>12.5</v>
      </c>
    </row>
    <row r="36" spans="1:16" x14ac:dyDescent="0.25">
      <c r="A36" s="19"/>
      <c r="B36" s="19"/>
      <c r="C36" s="19"/>
      <c r="D36" s="88"/>
      <c r="E36" s="1"/>
      <c r="F36" s="14" t="s">
        <v>122</v>
      </c>
      <c r="G36" s="43" t="s">
        <v>123</v>
      </c>
      <c r="H36" s="106">
        <v>12.5</v>
      </c>
      <c r="K36" t="s">
        <v>23</v>
      </c>
      <c r="L36">
        <v>30</v>
      </c>
      <c r="M36" t="s">
        <v>18</v>
      </c>
      <c r="N36">
        <v>40</v>
      </c>
      <c r="O36" t="s">
        <v>87</v>
      </c>
      <c r="P36">
        <v>40</v>
      </c>
    </row>
    <row r="37" spans="1:16" x14ac:dyDescent="0.25">
      <c r="A37" s="19"/>
      <c r="B37" s="19"/>
      <c r="C37" s="19"/>
      <c r="D37" s="88"/>
      <c r="E37" s="1"/>
      <c r="F37" s="14" t="s">
        <v>60</v>
      </c>
      <c r="G37" s="43" t="s">
        <v>87</v>
      </c>
      <c r="H37" s="106">
        <v>12.5</v>
      </c>
      <c r="K37" t="s">
        <v>23</v>
      </c>
      <c r="L37">
        <v>15</v>
      </c>
      <c r="M37" t="s">
        <v>18</v>
      </c>
      <c r="N37">
        <v>30</v>
      </c>
      <c r="O37" t="s">
        <v>87</v>
      </c>
      <c r="P37">
        <v>15</v>
      </c>
    </row>
    <row r="38" spans="1:16" ht="15.75" thickBot="1" x14ac:dyDescent="0.3">
      <c r="A38" s="19"/>
      <c r="B38" s="19"/>
      <c r="C38" s="19"/>
      <c r="D38" s="89"/>
      <c r="E38" s="90"/>
      <c r="F38" s="91" t="s">
        <v>22</v>
      </c>
      <c r="G38" s="103" t="s">
        <v>23</v>
      </c>
      <c r="H38" s="104">
        <v>50</v>
      </c>
      <c r="K38" t="s">
        <v>23</v>
      </c>
      <c r="L38">
        <v>20</v>
      </c>
      <c r="M38" t="s">
        <v>18</v>
      </c>
      <c r="N38">
        <v>30</v>
      </c>
      <c r="O38" s="31" t="s">
        <v>61</v>
      </c>
      <c r="P38" s="31">
        <f>SUM(P35:P37)</f>
        <v>67.5</v>
      </c>
    </row>
    <row r="39" spans="1:16" ht="15.75" thickBot="1" x14ac:dyDescent="0.3">
      <c r="A39" s="19"/>
      <c r="B39" s="19"/>
      <c r="C39" s="19"/>
      <c r="D39" s="1"/>
      <c r="E39" s="1"/>
      <c r="F39" s="14"/>
      <c r="G39" s="43"/>
      <c r="H39" s="105"/>
      <c r="K39" t="s">
        <v>23</v>
      </c>
      <c r="L39">
        <v>30</v>
      </c>
      <c r="M39" s="31" t="s">
        <v>18</v>
      </c>
      <c r="N39" s="31">
        <f>SUM(N35:N38)</f>
        <v>125</v>
      </c>
    </row>
    <row r="40" spans="1:16" x14ac:dyDescent="0.25">
      <c r="A40" s="19" t="s">
        <v>121</v>
      </c>
      <c r="B40" s="19">
        <v>29.813714000000001</v>
      </c>
      <c r="C40" s="19">
        <v>90.322693999999998</v>
      </c>
      <c r="D40" s="85">
        <v>2</v>
      </c>
      <c r="E40" s="86">
        <v>35</v>
      </c>
      <c r="F40" s="87" t="s">
        <v>60</v>
      </c>
      <c r="G40" s="101" t="s">
        <v>87</v>
      </c>
      <c r="H40" s="102">
        <v>40</v>
      </c>
      <c r="K40" s="31" t="s">
        <v>23</v>
      </c>
      <c r="L40" s="31">
        <f>SUM(L35:L39)</f>
        <v>145</v>
      </c>
    </row>
    <row r="41" spans="1:16" x14ac:dyDescent="0.25">
      <c r="A41" s="19"/>
      <c r="B41" s="19"/>
      <c r="C41" s="19"/>
      <c r="D41" s="88"/>
      <c r="E41" s="1"/>
      <c r="F41" s="14" t="s">
        <v>124</v>
      </c>
      <c r="G41" s="43" t="s">
        <v>125</v>
      </c>
      <c r="H41" s="106">
        <v>30</v>
      </c>
    </row>
    <row r="42" spans="1:16" ht="15.75" thickBot="1" x14ac:dyDescent="0.3">
      <c r="A42" s="19"/>
      <c r="B42" s="19"/>
      <c r="C42" s="19"/>
      <c r="D42" s="89"/>
      <c r="E42" s="90"/>
      <c r="F42" s="91" t="s">
        <v>22</v>
      </c>
      <c r="G42" s="103" t="s">
        <v>23</v>
      </c>
      <c r="H42" s="104">
        <v>30</v>
      </c>
      <c r="K42" t="s">
        <v>12</v>
      </c>
      <c r="L42">
        <v>30</v>
      </c>
      <c r="M42" t="s">
        <v>52</v>
      </c>
      <c r="N42">
        <v>15</v>
      </c>
      <c r="O42" s="31" t="s">
        <v>65</v>
      </c>
      <c r="P42" s="31">
        <v>12.5</v>
      </c>
    </row>
    <row r="43" spans="1:16" ht="15.75" thickBot="1" x14ac:dyDescent="0.3">
      <c r="A43" s="19"/>
      <c r="B43" s="19"/>
      <c r="C43" s="19"/>
      <c r="D43" s="1"/>
      <c r="E43" s="1"/>
      <c r="F43" s="14"/>
      <c r="G43" s="43"/>
      <c r="H43" s="105"/>
      <c r="K43" t="s">
        <v>12</v>
      </c>
      <c r="L43">
        <v>30</v>
      </c>
      <c r="M43" t="s">
        <v>112</v>
      </c>
      <c r="N43">
        <v>20</v>
      </c>
      <c r="O43" s="31" t="s">
        <v>125</v>
      </c>
      <c r="P43" s="31">
        <v>30</v>
      </c>
    </row>
    <row r="44" spans="1:16" x14ac:dyDescent="0.25">
      <c r="A44" s="19" t="s">
        <v>121</v>
      </c>
      <c r="B44" s="19">
        <v>29.813714000000001</v>
      </c>
      <c r="C44" s="19">
        <v>90.322693999999998</v>
      </c>
      <c r="D44" s="85">
        <v>3</v>
      </c>
      <c r="E44" s="86">
        <v>35</v>
      </c>
      <c r="F44" s="87" t="s">
        <v>11</v>
      </c>
      <c r="G44" s="101" t="s">
        <v>12</v>
      </c>
      <c r="H44" s="102">
        <v>30</v>
      </c>
      <c r="K44" s="31" t="s">
        <v>12</v>
      </c>
      <c r="L44" s="31">
        <f>SUM(L42:L43)</f>
        <v>60</v>
      </c>
      <c r="M44" s="31" t="s">
        <v>58</v>
      </c>
      <c r="N44" s="31">
        <f>SUM(N42:N43)</f>
        <v>35</v>
      </c>
      <c r="O44" s="31" t="s">
        <v>56</v>
      </c>
      <c r="P44" s="31">
        <v>5</v>
      </c>
    </row>
    <row r="45" spans="1:16" x14ac:dyDescent="0.25">
      <c r="A45" s="19"/>
      <c r="B45" s="19"/>
      <c r="C45" s="19"/>
      <c r="D45" s="88"/>
      <c r="E45" s="1"/>
      <c r="F45" s="14" t="s">
        <v>22</v>
      </c>
      <c r="G45" s="43" t="s">
        <v>23</v>
      </c>
      <c r="H45" s="106">
        <v>15</v>
      </c>
      <c r="O45" s="31" t="s">
        <v>54</v>
      </c>
      <c r="P45" s="31">
        <v>20</v>
      </c>
    </row>
    <row r="46" spans="1:16" x14ac:dyDescent="0.25">
      <c r="A46" s="19"/>
      <c r="B46" s="19"/>
      <c r="C46" s="19"/>
      <c r="D46" s="88"/>
      <c r="E46" s="1"/>
      <c r="F46" s="14" t="s">
        <v>111</v>
      </c>
      <c r="G46" s="43" t="s">
        <v>52</v>
      </c>
      <c r="H46" s="106">
        <v>15</v>
      </c>
    </row>
    <row r="47" spans="1:16" ht="15.75" thickBot="1" x14ac:dyDescent="0.3">
      <c r="A47" s="19"/>
      <c r="B47" s="19"/>
      <c r="C47" s="19"/>
      <c r="D47" s="89"/>
      <c r="E47" s="90"/>
      <c r="F47" s="91" t="s">
        <v>17</v>
      </c>
      <c r="G47" s="103" t="s">
        <v>18</v>
      </c>
      <c r="H47" s="104">
        <v>40</v>
      </c>
    </row>
    <row r="48" spans="1:16" ht="15.75" thickBot="1" x14ac:dyDescent="0.3">
      <c r="A48" s="19"/>
      <c r="B48" s="19"/>
      <c r="C48" s="19"/>
      <c r="D48" s="1"/>
      <c r="E48" s="1"/>
      <c r="F48" s="14"/>
      <c r="G48" s="43"/>
      <c r="H48" s="105"/>
    </row>
    <row r="49" spans="1:16" x14ac:dyDescent="0.25">
      <c r="A49" s="19" t="s">
        <v>121</v>
      </c>
      <c r="B49" s="19">
        <v>29.813714000000001</v>
      </c>
      <c r="C49" s="19">
        <v>90.322693999999998</v>
      </c>
      <c r="D49" s="85">
        <v>4</v>
      </c>
      <c r="E49" s="86">
        <v>30</v>
      </c>
      <c r="F49" s="87" t="s">
        <v>11</v>
      </c>
      <c r="G49" s="101" t="s">
        <v>12</v>
      </c>
      <c r="H49" s="102">
        <v>30</v>
      </c>
    </row>
    <row r="50" spans="1:16" x14ac:dyDescent="0.25">
      <c r="A50" s="19"/>
      <c r="B50" s="19"/>
      <c r="C50" s="19"/>
      <c r="D50" s="88"/>
      <c r="E50" s="1"/>
      <c r="F50" s="14" t="s">
        <v>22</v>
      </c>
      <c r="G50" s="43" t="s">
        <v>23</v>
      </c>
      <c r="H50" s="106">
        <v>20</v>
      </c>
    </row>
    <row r="51" spans="1:16" x14ac:dyDescent="0.25">
      <c r="A51" s="19"/>
      <c r="B51" s="19"/>
      <c r="C51" s="19"/>
      <c r="D51" s="88"/>
      <c r="E51" s="1"/>
      <c r="F51" s="14" t="s">
        <v>17</v>
      </c>
      <c r="G51" s="43" t="s">
        <v>18</v>
      </c>
      <c r="H51" s="106">
        <v>30</v>
      </c>
    </row>
    <row r="52" spans="1:16" ht="15.75" thickBot="1" x14ac:dyDescent="0.3">
      <c r="A52" s="19"/>
      <c r="B52" s="19"/>
      <c r="C52" s="19"/>
      <c r="D52" s="89"/>
      <c r="E52" s="90"/>
      <c r="F52" s="91" t="s">
        <v>126</v>
      </c>
      <c r="G52" s="103" t="s">
        <v>127</v>
      </c>
      <c r="H52" s="104">
        <v>20</v>
      </c>
    </row>
    <row r="53" spans="1:16" ht="15.75" thickBot="1" x14ac:dyDescent="0.3">
      <c r="A53" s="19"/>
      <c r="B53" s="19"/>
      <c r="C53" s="19"/>
      <c r="D53" s="1"/>
      <c r="E53" s="1"/>
      <c r="F53" s="14"/>
      <c r="G53" s="43"/>
      <c r="H53" s="105"/>
    </row>
    <row r="54" spans="1:16" x14ac:dyDescent="0.25">
      <c r="A54" s="19" t="s">
        <v>121</v>
      </c>
      <c r="B54" s="19">
        <v>29.813714000000001</v>
      </c>
      <c r="C54" s="19">
        <v>90.322693999999998</v>
      </c>
      <c r="D54" s="85">
        <v>5</v>
      </c>
      <c r="E54" s="86">
        <v>30</v>
      </c>
      <c r="F54" s="87" t="s">
        <v>60</v>
      </c>
      <c r="G54" s="101" t="s">
        <v>87</v>
      </c>
      <c r="H54" s="102">
        <v>15</v>
      </c>
    </row>
    <row r="55" spans="1:16" x14ac:dyDescent="0.25">
      <c r="A55" s="19"/>
      <c r="B55" s="19"/>
      <c r="C55" s="19"/>
      <c r="D55" s="88"/>
      <c r="E55" s="1"/>
      <c r="F55" s="14" t="s">
        <v>22</v>
      </c>
      <c r="G55" s="43" t="s">
        <v>23</v>
      </c>
      <c r="H55" s="106">
        <v>30</v>
      </c>
    </row>
    <row r="56" spans="1:16" x14ac:dyDescent="0.25">
      <c r="A56" s="19"/>
      <c r="B56" s="19"/>
      <c r="C56" s="19"/>
      <c r="D56" s="88"/>
      <c r="E56" s="1"/>
      <c r="F56" s="14" t="s">
        <v>17</v>
      </c>
      <c r="G56" s="43" t="s">
        <v>18</v>
      </c>
      <c r="H56" s="106">
        <v>30</v>
      </c>
    </row>
    <row r="57" spans="1:16" x14ac:dyDescent="0.25">
      <c r="A57" s="19"/>
      <c r="B57" s="19"/>
      <c r="C57" s="19"/>
      <c r="D57" s="88"/>
      <c r="E57" s="1"/>
      <c r="F57" s="14" t="s">
        <v>120</v>
      </c>
      <c r="G57" s="43" t="s">
        <v>112</v>
      </c>
      <c r="H57" s="106">
        <v>20</v>
      </c>
    </row>
    <row r="58" spans="1:16" ht="15.75" thickBot="1" x14ac:dyDescent="0.3">
      <c r="A58" s="19"/>
      <c r="B58" s="19"/>
      <c r="C58" s="19"/>
      <c r="D58" s="89"/>
      <c r="E58" s="90"/>
      <c r="F58" s="91" t="s">
        <v>128</v>
      </c>
      <c r="G58" s="103" t="s">
        <v>56</v>
      </c>
      <c r="H58" s="104">
        <v>5</v>
      </c>
    </row>
    <row r="59" spans="1:16" x14ac:dyDescent="0.25">
      <c r="H59" s="84"/>
    </row>
    <row r="60" spans="1:16" x14ac:dyDescent="0.25">
      <c r="A60" s="33"/>
      <c r="B60" s="33"/>
      <c r="C60" s="33"/>
      <c r="D60" s="33"/>
      <c r="E60" s="33"/>
      <c r="F60" s="33"/>
      <c r="G60" s="33"/>
      <c r="H60" s="93"/>
      <c r="I60" s="33"/>
    </row>
    <row r="61" spans="1:16" x14ac:dyDescent="0.25">
      <c r="A61" s="33"/>
      <c r="B61" s="33"/>
      <c r="C61" s="33"/>
      <c r="D61" s="33"/>
      <c r="E61" s="33"/>
      <c r="F61" s="33"/>
      <c r="G61" s="33"/>
      <c r="H61" s="93"/>
      <c r="I61" s="33"/>
    </row>
    <row r="62" spans="1:16" ht="15.75" thickBot="1" x14ac:dyDescent="0.3">
      <c r="H62" s="84"/>
      <c r="K62" t="s">
        <v>59</v>
      </c>
    </row>
    <row r="63" spans="1:16" x14ac:dyDescent="0.25">
      <c r="A63" s="19" t="s">
        <v>59</v>
      </c>
      <c r="B63" s="19">
        <v>29.806180999999999</v>
      </c>
      <c r="C63" s="19">
        <v>90.308387999999994</v>
      </c>
      <c r="D63" s="85">
        <v>1</v>
      </c>
      <c r="E63" s="86">
        <v>30</v>
      </c>
      <c r="F63" s="87" t="s">
        <v>126</v>
      </c>
      <c r="G63" s="101" t="s">
        <v>127</v>
      </c>
      <c r="H63" s="102">
        <v>30</v>
      </c>
      <c r="K63" t="s">
        <v>23</v>
      </c>
      <c r="L63">
        <v>20</v>
      </c>
      <c r="M63" t="s">
        <v>18</v>
      </c>
      <c r="N63">
        <v>30</v>
      </c>
      <c r="O63" t="s">
        <v>127</v>
      </c>
      <c r="P63">
        <v>30</v>
      </c>
    </row>
    <row r="64" spans="1:16" x14ac:dyDescent="0.25">
      <c r="A64" s="19"/>
      <c r="B64" s="19"/>
      <c r="C64" s="19"/>
      <c r="D64" s="88"/>
      <c r="E64" s="1"/>
      <c r="F64" s="14" t="s">
        <v>17</v>
      </c>
      <c r="G64" s="43" t="s">
        <v>18</v>
      </c>
      <c r="H64" s="106">
        <v>30</v>
      </c>
      <c r="K64" t="s">
        <v>23</v>
      </c>
      <c r="L64">
        <v>25</v>
      </c>
      <c r="M64" t="s">
        <v>18</v>
      </c>
      <c r="N64">
        <v>12.5</v>
      </c>
      <c r="O64" t="s">
        <v>127</v>
      </c>
      <c r="P64">
        <v>25</v>
      </c>
    </row>
    <row r="65" spans="1:16" x14ac:dyDescent="0.25">
      <c r="A65" s="19"/>
      <c r="B65" s="19"/>
      <c r="C65" s="19"/>
      <c r="D65" s="88"/>
      <c r="E65" s="1"/>
      <c r="F65" s="14" t="s">
        <v>122</v>
      </c>
      <c r="G65" s="43" t="s">
        <v>123</v>
      </c>
      <c r="H65" s="106">
        <v>20</v>
      </c>
      <c r="K65" t="s">
        <v>23</v>
      </c>
      <c r="L65">
        <v>40</v>
      </c>
      <c r="M65" t="s">
        <v>18</v>
      </c>
      <c r="N65">
        <v>20</v>
      </c>
      <c r="O65" t="s">
        <v>127</v>
      </c>
      <c r="P65">
        <v>20</v>
      </c>
    </row>
    <row r="66" spans="1:16" ht="15.75" thickBot="1" x14ac:dyDescent="0.3">
      <c r="A66" s="19"/>
      <c r="B66" s="19"/>
      <c r="C66" s="19"/>
      <c r="D66" s="89"/>
      <c r="E66" s="90"/>
      <c r="F66" s="91" t="s">
        <v>22</v>
      </c>
      <c r="G66" s="103" t="s">
        <v>23</v>
      </c>
      <c r="H66" s="104">
        <v>20</v>
      </c>
      <c r="K66" t="s">
        <v>23</v>
      </c>
      <c r="L66">
        <v>70</v>
      </c>
      <c r="M66" t="s">
        <v>18</v>
      </c>
      <c r="N66">
        <v>15</v>
      </c>
      <c r="O66" t="s">
        <v>127</v>
      </c>
      <c r="P66">
        <v>15</v>
      </c>
    </row>
    <row r="67" spans="1:16" ht="15.75" thickBot="1" x14ac:dyDescent="0.3">
      <c r="A67" s="19"/>
      <c r="B67" s="19"/>
      <c r="C67" s="19"/>
      <c r="D67" s="1"/>
      <c r="E67" s="1"/>
      <c r="F67" s="14"/>
      <c r="G67" s="43"/>
      <c r="H67" s="105"/>
      <c r="K67" t="s">
        <v>23</v>
      </c>
      <c r="L67">
        <v>25</v>
      </c>
      <c r="M67" t="s">
        <v>18</v>
      </c>
      <c r="N67">
        <v>25</v>
      </c>
      <c r="O67" s="31" t="s">
        <v>54</v>
      </c>
      <c r="P67" s="31">
        <f>SUM(P63:P66)</f>
        <v>90</v>
      </c>
    </row>
    <row r="68" spans="1:16" x14ac:dyDescent="0.25">
      <c r="A68" s="19" t="s">
        <v>59</v>
      </c>
      <c r="B68" s="19">
        <v>29.806180999999999</v>
      </c>
      <c r="C68" s="19">
        <v>90.308387999999994</v>
      </c>
      <c r="D68" s="85">
        <v>2</v>
      </c>
      <c r="E68" s="86">
        <v>40</v>
      </c>
      <c r="F68" s="87" t="s">
        <v>13</v>
      </c>
      <c r="G68" s="101" t="s">
        <v>14</v>
      </c>
      <c r="H68" s="102">
        <v>25</v>
      </c>
      <c r="K68" s="31" t="s">
        <v>23</v>
      </c>
      <c r="L68" s="31">
        <f>SUM(L63:L67)</f>
        <v>180</v>
      </c>
      <c r="M68" s="31" t="s">
        <v>18</v>
      </c>
      <c r="N68" s="31">
        <f>SUM(N63:N67)</f>
        <v>102.5</v>
      </c>
    </row>
    <row r="69" spans="1:16" x14ac:dyDescent="0.25">
      <c r="A69" s="19"/>
      <c r="B69" s="19"/>
      <c r="C69" s="19"/>
      <c r="D69" s="88"/>
      <c r="E69" s="1"/>
      <c r="F69" s="14" t="s">
        <v>17</v>
      </c>
      <c r="G69" s="43" t="s">
        <v>18</v>
      </c>
      <c r="H69" s="106">
        <v>12.5</v>
      </c>
    </row>
    <row r="70" spans="1:16" x14ac:dyDescent="0.25">
      <c r="A70" s="19"/>
      <c r="B70" s="19"/>
      <c r="C70" s="19"/>
      <c r="D70" s="88"/>
      <c r="E70" s="1"/>
      <c r="F70" s="14" t="s">
        <v>126</v>
      </c>
      <c r="G70" s="43" t="s">
        <v>127</v>
      </c>
      <c r="H70" s="106">
        <v>25</v>
      </c>
      <c r="K70" t="s">
        <v>123</v>
      </c>
      <c r="L70">
        <v>20</v>
      </c>
      <c r="M70" s="31" t="s">
        <v>14</v>
      </c>
      <c r="N70" s="31">
        <v>25</v>
      </c>
    </row>
    <row r="71" spans="1:16" x14ac:dyDescent="0.25">
      <c r="A71" s="19"/>
      <c r="B71" s="19"/>
      <c r="C71" s="19"/>
      <c r="D71" s="88"/>
      <c r="E71" s="1"/>
      <c r="F71" s="14" t="s">
        <v>129</v>
      </c>
      <c r="G71" s="43" t="s">
        <v>130</v>
      </c>
      <c r="H71" s="106">
        <v>12.5</v>
      </c>
      <c r="K71" t="s">
        <v>123</v>
      </c>
      <c r="L71">
        <v>5</v>
      </c>
      <c r="M71" s="31" t="s">
        <v>48</v>
      </c>
      <c r="N71" s="31">
        <v>12.5</v>
      </c>
    </row>
    <row r="72" spans="1:16" ht="15.75" thickBot="1" x14ac:dyDescent="0.3">
      <c r="A72" s="19"/>
      <c r="B72" s="19"/>
      <c r="C72" s="19"/>
      <c r="D72" s="89"/>
      <c r="E72" s="90"/>
      <c r="F72" s="91" t="s">
        <v>22</v>
      </c>
      <c r="G72" s="103" t="s">
        <v>23</v>
      </c>
      <c r="H72" s="104">
        <v>25</v>
      </c>
      <c r="K72" s="31" t="s">
        <v>65</v>
      </c>
      <c r="L72">
        <f>SUM(L70:L71)</f>
        <v>25</v>
      </c>
      <c r="M72" s="31" t="s">
        <v>115</v>
      </c>
      <c r="N72" s="31">
        <v>20</v>
      </c>
    </row>
    <row r="73" spans="1:16" ht="15.75" thickBot="1" x14ac:dyDescent="0.3">
      <c r="A73" s="19"/>
      <c r="B73" s="19"/>
      <c r="C73" s="19"/>
      <c r="D73" s="1"/>
      <c r="E73" s="1"/>
      <c r="F73" s="14"/>
      <c r="G73" s="43"/>
      <c r="H73" s="105"/>
      <c r="M73" s="31" t="s">
        <v>42</v>
      </c>
      <c r="N73" s="31">
        <v>15</v>
      </c>
    </row>
    <row r="74" spans="1:16" x14ac:dyDescent="0.25">
      <c r="A74" s="19" t="s">
        <v>59</v>
      </c>
      <c r="B74" s="19">
        <v>29.806180999999999</v>
      </c>
      <c r="C74" s="19">
        <v>90.308387999999994</v>
      </c>
      <c r="D74" s="85">
        <v>3</v>
      </c>
      <c r="E74" s="86">
        <v>25</v>
      </c>
      <c r="F74" s="87" t="s">
        <v>131</v>
      </c>
      <c r="G74" s="101" t="s">
        <v>132</v>
      </c>
      <c r="H74" s="102">
        <v>20</v>
      </c>
      <c r="M74" s="31" t="s">
        <v>30</v>
      </c>
      <c r="N74" s="31">
        <v>25</v>
      </c>
    </row>
    <row r="75" spans="1:16" x14ac:dyDescent="0.25">
      <c r="A75" s="19"/>
      <c r="B75" s="19"/>
      <c r="C75" s="19"/>
      <c r="D75" s="88"/>
      <c r="E75" s="1"/>
      <c r="F75" s="14" t="s">
        <v>22</v>
      </c>
      <c r="G75" s="43" t="s">
        <v>23</v>
      </c>
      <c r="H75" s="106">
        <v>40</v>
      </c>
      <c r="M75" s="31" t="s">
        <v>134</v>
      </c>
      <c r="N75" s="31">
        <v>5</v>
      </c>
    </row>
    <row r="76" spans="1:16" x14ac:dyDescent="0.25">
      <c r="A76" s="19"/>
      <c r="B76" s="19"/>
      <c r="C76" s="19"/>
      <c r="D76" s="88"/>
      <c r="E76" s="1"/>
      <c r="F76" s="14" t="s">
        <v>126</v>
      </c>
      <c r="G76" s="43" t="s">
        <v>127</v>
      </c>
      <c r="H76" s="106">
        <v>20</v>
      </c>
    </row>
    <row r="77" spans="1:16" ht="15.75" thickBot="1" x14ac:dyDescent="0.3">
      <c r="A77" s="19"/>
      <c r="B77" s="19"/>
      <c r="C77" s="19"/>
      <c r="D77" s="89"/>
      <c r="E77" s="90"/>
      <c r="F77" s="91" t="s">
        <v>17</v>
      </c>
      <c r="G77" s="103" t="s">
        <v>18</v>
      </c>
      <c r="H77" s="104">
        <v>20</v>
      </c>
    </row>
    <row r="78" spans="1:16" ht="15.75" thickBot="1" x14ac:dyDescent="0.3">
      <c r="A78" s="19"/>
      <c r="B78" s="19"/>
      <c r="C78" s="19"/>
      <c r="D78" s="1"/>
      <c r="E78" s="1"/>
      <c r="F78" s="14"/>
      <c r="G78" s="43"/>
      <c r="H78" s="105"/>
    </row>
    <row r="79" spans="1:16" x14ac:dyDescent="0.25">
      <c r="A79" s="19" t="s">
        <v>59</v>
      </c>
      <c r="B79" s="19">
        <v>29.806180999999999</v>
      </c>
      <c r="C79" s="19">
        <v>90.308387999999994</v>
      </c>
      <c r="D79" s="85">
        <v>4</v>
      </c>
      <c r="E79" s="86">
        <v>35</v>
      </c>
      <c r="F79" s="87" t="s">
        <v>41</v>
      </c>
      <c r="G79" s="101" t="s">
        <v>42</v>
      </c>
      <c r="H79" s="102">
        <v>15</v>
      </c>
    </row>
    <row r="80" spans="1:16" x14ac:dyDescent="0.25">
      <c r="A80" s="19"/>
      <c r="B80" s="19"/>
      <c r="C80" s="19"/>
      <c r="D80" s="88"/>
      <c r="E80" s="1"/>
      <c r="F80" s="14" t="s">
        <v>22</v>
      </c>
      <c r="G80" s="43" t="s">
        <v>23</v>
      </c>
      <c r="H80" s="106">
        <v>70</v>
      </c>
    </row>
    <row r="81" spans="1:12" ht="15.75" thickBot="1" x14ac:dyDescent="0.3">
      <c r="A81" s="19"/>
      <c r="B81" s="19"/>
      <c r="C81" s="19"/>
      <c r="D81" s="89"/>
      <c r="E81" s="90"/>
      <c r="F81" s="91" t="s">
        <v>17</v>
      </c>
      <c r="G81" s="103" t="s">
        <v>18</v>
      </c>
      <c r="H81" s="104">
        <v>15</v>
      </c>
    </row>
    <row r="82" spans="1:12" x14ac:dyDescent="0.25">
      <c r="A82" s="19"/>
      <c r="B82" s="19"/>
      <c r="C82" s="19"/>
      <c r="D82" s="1"/>
      <c r="E82" s="1"/>
      <c r="F82" s="14"/>
      <c r="G82" s="43"/>
      <c r="H82" s="105"/>
    </row>
    <row r="83" spans="1:12" ht="15.75" thickBot="1" x14ac:dyDescent="0.3">
      <c r="A83" s="19"/>
      <c r="B83" s="19"/>
      <c r="C83" s="19"/>
      <c r="D83" s="1"/>
      <c r="E83" s="1"/>
      <c r="F83" s="14"/>
      <c r="G83" s="43"/>
      <c r="H83" s="105"/>
    </row>
    <row r="84" spans="1:12" x14ac:dyDescent="0.25">
      <c r="A84" s="19" t="s">
        <v>59</v>
      </c>
      <c r="B84" s="19">
        <v>29.806180999999999</v>
      </c>
      <c r="C84" s="19">
        <v>90.308387999999994</v>
      </c>
      <c r="D84" s="85">
        <v>5</v>
      </c>
      <c r="E84" s="86">
        <v>40</v>
      </c>
      <c r="F84" s="87" t="s">
        <v>29</v>
      </c>
      <c r="G84" s="101" t="s">
        <v>30</v>
      </c>
      <c r="H84" s="102">
        <v>25</v>
      </c>
    </row>
    <row r="85" spans="1:12" x14ac:dyDescent="0.25">
      <c r="A85" s="19"/>
      <c r="B85" s="19"/>
      <c r="C85" s="19"/>
      <c r="D85" s="88"/>
      <c r="E85" s="1"/>
      <c r="F85" s="14" t="s">
        <v>22</v>
      </c>
      <c r="G85" s="43" t="s">
        <v>23</v>
      </c>
      <c r="H85" s="106">
        <v>25</v>
      </c>
    </row>
    <row r="86" spans="1:12" x14ac:dyDescent="0.25">
      <c r="A86" s="19"/>
      <c r="B86" s="19"/>
      <c r="C86" s="19"/>
      <c r="D86" s="88"/>
      <c r="E86" s="1"/>
      <c r="F86" s="14" t="s">
        <v>17</v>
      </c>
      <c r="G86" s="43" t="s">
        <v>18</v>
      </c>
      <c r="H86" s="106">
        <v>25</v>
      </c>
    </row>
    <row r="87" spans="1:12" x14ac:dyDescent="0.25">
      <c r="A87" s="19"/>
      <c r="B87" s="19"/>
      <c r="C87" s="19"/>
      <c r="D87" s="88"/>
      <c r="E87" s="1"/>
      <c r="F87" s="14" t="s">
        <v>120</v>
      </c>
      <c r="G87" s="43" t="s">
        <v>112</v>
      </c>
      <c r="H87" s="106">
        <v>5</v>
      </c>
    </row>
    <row r="88" spans="1:12" x14ac:dyDescent="0.25">
      <c r="A88" s="19"/>
      <c r="B88" s="19"/>
      <c r="C88" s="19"/>
      <c r="D88" s="88"/>
      <c r="E88" s="1"/>
      <c r="F88" s="14" t="s">
        <v>126</v>
      </c>
      <c r="G88" s="43" t="s">
        <v>127</v>
      </c>
      <c r="H88" s="106">
        <v>15</v>
      </c>
    </row>
    <row r="89" spans="1:12" ht="15.75" thickBot="1" x14ac:dyDescent="0.3">
      <c r="A89" s="19"/>
      <c r="B89" s="19"/>
      <c r="C89" s="19"/>
      <c r="D89" s="89"/>
      <c r="E89" s="90"/>
      <c r="F89" s="91" t="s">
        <v>122</v>
      </c>
      <c r="G89" s="103" t="s">
        <v>123</v>
      </c>
      <c r="H89" s="104">
        <v>5</v>
      </c>
    </row>
    <row r="92" spans="1:12" x14ac:dyDescent="0.25">
      <c r="K92" s="28" t="s">
        <v>23</v>
      </c>
      <c r="L92" s="52"/>
    </row>
    <row r="93" spans="1:12" x14ac:dyDescent="0.25">
      <c r="K93" t="s">
        <v>12</v>
      </c>
      <c r="L93" s="53"/>
    </row>
    <row r="94" spans="1:12" x14ac:dyDescent="0.25">
      <c r="K94" t="s">
        <v>18</v>
      </c>
      <c r="L94" s="72"/>
    </row>
    <row r="95" spans="1:12" x14ac:dyDescent="0.25">
      <c r="K95" t="s">
        <v>14</v>
      </c>
      <c r="L95" s="73"/>
    </row>
    <row r="96" spans="1:12" x14ac:dyDescent="0.25">
      <c r="K96" t="s">
        <v>38</v>
      </c>
      <c r="L96" s="74"/>
    </row>
    <row r="97" spans="11:14" x14ac:dyDescent="0.25">
      <c r="K97" t="s">
        <v>58</v>
      </c>
      <c r="L97" s="69"/>
      <c r="M97" s="107"/>
    </row>
    <row r="98" spans="11:14" x14ac:dyDescent="0.25">
      <c r="K98" t="s">
        <v>104</v>
      </c>
      <c r="L98" s="75"/>
    </row>
    <row r="99" spans="11:14" x14ac:dyDescent="0.25">
      <c r="K99" t="s">
        <v>83</v>
      </c>
      <c r="L99" s="77"/>
      <c r="N99" t="s">
        <v>135</v>
      </c>
    </row>
  </sheetData>
  <mergeCells count="2">
    <mergeCell ref="A1:F1"/>
    <mergeCell ref="A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2023 All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15042</dc:creator>
  <cp:keywords/>
  <dc:description/>
  <cp:lastModifiedBy>Adam Songy</cp:lastModifiedBy>
  <cp:revision/>
  <dcterms:created xsi:type="dcterms:W3CDTF">2023-03-08T01:42:08Z</dcterms:created>
  <dcterms:modified xsi:type="dcterms:W3CDTF">2024-04-30T03:33:06Z</dcterms:modified>
  <cp:category/>
  <cp:contentStatus/>
</cp:coreProperties>
</file>